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Jana\Vaclík\2020\01 Volšovy vodovod - přecenění z 2018\rozpočty\po připomínkách VON\"/>
    </mc:Choice>
  </mc:AlternateContent>
  <bookViews>
    <workbookView xWindow="0" yWindow="0" windowWidth="0" windowHeight="0"/>
  </bookViews>
  <sheets>
    <sheet name="Rekapitulace stavby" sheetId="1" r:id="rId1"/>
    <sheet name="IO 01 - Vodovodní řad „Vo..." sheetId="2" r:id="rId2"/>
    <sheet name="IO 02 - Vodovodní přípojky " sheetId="3" r:id="rId3"/>
    <sheet name="IO 03 - Přípojka NN" sheetId="4" r:id="rId4"/>
    <sheet name="PS 01 - Technologické vys..." sheetId="5" r:id="rId5"/>
    <sheet name="PS 02 - Technologická čás..." sheetId="6" r:id="rId6"/>
    <sheet name="VON - Vedlejší a ostatní ..." sheetId="7" r:id="rId7"/>
    <sheet name="Pokyny pro vyplnění" sheetId="8" r:id="rId8"/>
  </sheets>
  <definedNames>
    <definedName name="_xlnm.Print_Area" localSheetId="0">'Rekapitulace stavby'!$D$4:$AO$36,'Rekapitulace stavby'!$C$42:$AQ$61</definedName>
    <definedName name="_xlnm.Print_Titles" localSheetId="0">'Rekapitulace stavby'!$52:$52</definedName>
    <definedName name="_xlnm._FilterDatabase" localSheetId="1" hidden="1">'IO 01 - Vodovodní řad „Vo...'!$C$87:$K$571</definedName>
    <definedName name="_xlnm.Print_Area" localSheetId="1">'IO 01 - Vodovodní řad „Vo...'!$C$4:$J$39,'IO 01 - Vodovodní řad „Vo...'!$C$45:$J$69,'IO 01 - Vodovodní řad „Vo...'!$C$75:$K$571</definedName>
    <definedName name="_xlnm.Print_Titles" localSheetId="1">'IO 01 - Vodovodní řad „Vo...'!$87:$87</definedName>
    <definedName name="_xlnm._FilterDatabase" localSheetId="2" hidden="1">'IO 02 - Vodovodní přípojky '!$C$84:$K$233</definedName>
    <definedName name="_xlnm.Print_Area" localSheetId="2">'IO 02 - Vodovodní přípojky '!$C$4:$J$39,'IO 02 - Vodovodní přípojky '!$C$45:$J$66,'IO 02 - Vodovodní přípojky '!$C$72:$K$233</definedName>
    <definedName name="_xlnm.Print_Titles" localSheetId="2">'IO 02 - Vodovodní přípojky '!$84:$84</definedName>
    <definedName name="_xlnm._FilterDatabase" localSheetId="3" hidden="1">'IO 03 - Přípojka NN'!$C$82:$K$171</definedName>
    <definedName name="_xlnm.Print_Area" localSheetId="3">'IO 03 - Přípojka NN'!$C$4:$J$39,'IO 03 - Přípojka NN'!$C$45:$J$64,'IO 03 - Přípojka NN'!$C$70:$K$171</definedName>
    <definedName name="_xlnm.Print_Titles" localSheetId="3">'IO 03 - Přípojka NN'!$82:$82</definedName>
    <definedName name="_xlnm._FilterDatabase" localSheetId="4" hidden="1">'PS 01 - Technologické vys...'!$C$80:$K$93</definedName>
    <definedName name="_xlnm.Print_Area" localSheetId="4">'PS 01 - Technologické vys...'!$C$4:$J$39,'PS 01 - Technologické vys...'!$C$45:$J$62,'PS 01 - Technologické vys...'!$C$68:$K$93</definedName>
    <definedName name="_xlnm.Print_Titles" localSheetId="4">'PS 01 - Technologické vys...'!$80:$80</definedName>
    <definedName name="_xlnm._FilterDatabase" localSheetId="5" hidden="1">'PS 02 - Technologická čás...'!$C$82:$K$204</definedName>
    <definedName name="_xlnm.Print_Area" localSheetId="5">'PS 02 - Technologická čás...'!$C$4:$J$39,'PS 02 - Technologická čás...'!$C$45:$J$64,'PS 02 - Technologická čás...'!$C$70:$K$204</definedName>
    <definedName name="_xlnm.Print_Titles" localSheetId="5">'PS 02 - Technologická čás...'!$82:$82</definedName>
    <definedName name="_xlnm._FilterDatabase" localSheetId="6" hidden="1">'VON - Vedlejší a ostatní ...'!$C$79:$K$150</definedName>
    <definedName name="_xlnm.Print_Area" localSheetId="6">'VON - Vedlejší a ostatní ...'!$C$4:$J$39,'VON - Vedlejší a ostatní ...'!$C$45:$J$61,'VON - Vedlejší a ostatní ...'!$C$67:$K$150</definedName>
    <definedName name="_xlnm.Print_Titles" localSheetId="6">'VON - Vedlejší a ostatní ...'!$79:$79</definedName>
    <definedName name="_xlnm.Print_Area" localSheetId="7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7" l="1" r="J37"/>
  <c r="J36"/>
  <c i="1" r="AY60"/>
  <c i="7" r="J35"/>
  <c i="1" r="AX60"/>
  <c i="7" r="BI147"/>
  <c r="BH147"/>
  <c r="BG147"/>
  <c r="BF147"/>
  <c r="T147"/>
  <c r="R147"/>
  <c r="P147"/>
  <c r="BI144"/>
  <c r="BH144"/>
  <c r="BG144"/>
  <c r="BF144"/>
  <c r="T144"/>
  <c r="R144"/>
  <c r="P144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7"/>
  <c r="BH127"/>
  <c r="BG127"/>
  <c r="BF127"/>
  <c r="T127"/>
  <c r="R127"/>
  <c r="P127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BI88"/>
  <c r="BH88"/>
  <c r="BG88"/>
  <c r="BF88"/>
  <c r="T88"/>
  <c r="R88"/>
  <c r="P88"/>
  <c r="BI85"/>
  <c r="BH85"/>
  <c r="BG85"/>
  <c r="BF85"/>
  <c r="T85"/>
  <c r="R85"/>
  <c r="P85"/>
  <c r="BI82"/>
  <c r="BH82"/>
  <c r="BG82"/>
  <c r="BF82"/>
  <c r="T82"/>
  <c r="R82"/>
  <c r="P82"/>
  <c r="J76"/>
  <c r="F76"/>
  <c r="F74"/>
  <c r="E72"/>
  <c r="J54"/>
  <c r="F54"/>
  <c r="F52"/>
  <c r="E50"/>
  <c r="J24"/>
  <c r="E24"/>
  <c r="J77"/>
  <c r="J23"/>
  <c r="J18"/>
  <c r="E18"/>
  <c r="F77"/>
  <c r="J17"/>
  <c r="J12"/>
  <c r="J74"/>
  <c r="E7"/>
  <c r="E70"/>
  <c i="6" r="J37"/>
  <c r="J36"/>
  <c i="1" r="AY59"/>
  <c i="6" r="J35"/>
  <c i="1" r="AX59"/>
  <c i="6"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196"/>
  <c r="BH196"/>
  <c r="BG196"/>
  <c r="BF196"/>
  <c r="T196"/>
  <c r="R196"/>
  <c r="P196"/>
  <c r="BI192"/>
  <c r="BH192"/>
  <c r="BG192"/>
  <c r="BF192"/>
  <c r="T192"/>
  <c r="R192"/>
  <c r="P192"/>
  <c r="BI189"/>
  <c r="BH189"/>
  <c r="BG189"/>
  <c r="BF189"/>
  <c r="T189"/>
  <c r="R189"/>
  <c r="P189"/>
  <c r="BI185"/>
  <c r="BH185"/>
  <c r="BG185"/>
  <c r="BF185"/>
  <c r="T185"/>
  <c r="R185"/>
  <c r="P185"/>
  <c r="BI181"/>
  <c r="BH181"/>
  <c r="BG181"/>
  <c r="BF181"/>
  <c r="T181"/>
  <c r="R181"/>
  <c r="P181"/>
  <c r="BI177"/>
  <c r="BH177"/>
  <c r="BG177"/>
  <c r="BF177"/>
  <c r="T177"/>
  <c r="R177"/>
  <c r="P177"/>
  <c r="BI173"/>
  <c r="BH173"/>
  <c r="BG173"/>
  <c r="BF173"/>
  <c r="T173"/>
  <c r="R173"/>
  <c r="P173"/>
  <c r="BI169"/>
  <c r="BH169"/>
  <c r="BG169"/>
  <c r="BF169"/>
  <c r="T169"/>
  <c r="R169"/>
  <c r="P169"/>
  <c r="BI165"/>
  <c r="BH165"/>
  <c r="BG165"/>
  <c r="BF165"/>
  <c r="T165"/>
  <c r="R165"/>
  <c r="P165"/>
  <c r="BI161"/>
  <c r="BH161"/>
  <c r="BG161"/>
  <c r="BF161"/>
  <c r="T161"/>
  <c r="R161"/>
  <c r="P161"/>
  <c r="BI157"/>
  <c r="BH157"/>
  <c r="BG157"/>
  <c r="BF157"/>
  <c r="T157"/>
  <c r="R157"/>
  <c r="P157"/>
  <c r="BI153"/>
  <c r="BH153"/>
  <c r="BG153"/>
  <c r="BF153"/>
  <c r="T153"/>
  <c r="R153"/>
  <c r="P153"/>
  <c r="BI152"/>
  <c r="BH152"/>
  <c r="BG152"/>
  <c r="BF152"/>
  <c r="T152"/>
  <c r="R152"/>
  <c r="P152"/>
  <c r="BI148"/>
  <c r="BH148"/>
  <c r="BG148"/>
  <c r="BF148"/>
  <c r="T148"/>
  <c r="R148"/>
  <c r="P148"/>
  <c r="BI146"/>
  <c r="BH146"/>
  <c r="BG146"/>
  <c r="BF146"/>
  <c r="T146"/>
  <c r="R146"/>
  <c r="P146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J79"/>
  <c r="F79"/>
  <c r="F77"/>
  <c r="E75"/>
  <c r="J54"/>
  <c r="F54"/>
  <c r="F52"/>
  <c r="E50"/>
  <c r="J24"/>
  <c r="E24"/>
  <c r="J80"/>
  <c r="J23"/>
  <c r="J18"/>
  <c r="E18"/>
  <c r="F55"/>
  <c r="J17"/>
  <c r="J12"/>
  <c r="J77"/>
  <c r="E7"/>
  <c r="E73"/>
  <c i="5" r="J37"/>
  <c r="J36"/>
  <c i="1" r="AY58"/>
  <c i="5" r="J35"/>
  <c i="1" r="AX58"/>
  <c i="5" r="BI91"/>
  <c r="BH91"/>
  <c r="BG91"/>
  <c r="BF91"/>
  <c r="T91"/>
  <c r="R91"/>
  <c r="P91"/>
  <c r="BI88"/>
  <c r="BH88"/>
  <c r="BG88"/>
  <c r="BF88"/>
  <c r="T88"/>
  <c r="R88"/>
  <c r="P88"/>
  <c r="BI84"/>
  <c r="BH84"/>
  <c r="BG84"/>
  <c r="BF84"/>
  <c r="T84"/>
  <c r="R84"/>
  <c r="P84"/>
  <c r="J77"/>
  <c r="F77"/>
  <c r="F75"/>
  <c r="E73"/>
  <c r="J54"/>
  <c r="F54"/>
  <c r="F52"/>
  <c r="E50"/>
  <c r="J24"/>
  <c r="E24"/>
  <c r="J55"/>
  <c r="J23"/>
  <c r="J18"/>
  <c r="E18"/>
  <c r="F78"/>
  <c r="J17"/>
  <c r="J12"/>
  <c r="J75"/>
  <c r="E7"/>
  <c r="E48"/>
  <c i="4" r="J37"/>
  <c r="J36"/>
  <c i="1" r="AY57"/>
  <c i="4" r="J35"/>
  <c i="1" r="AX57"/>
  <c i="4"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3"/>
  <c r="BH153"/>
  <c r="BG153"/>
  <c r="BF153"/>
  <c r="T153"/>
  <c r="R153"/>
  <c r="P153"/>
  <c r="BI150"/>
  <c r="BH150"/>
  <c r="BG150"/>
  <c r="BF150"/>
  <c r="T150"/>
  <c r="R150"/>
  <c r="P150"/>
  <c r="BI149"/>
  <c r="BH149"/>
  <c r="BG149"/>
  <c r="BF149"/>
  <c r="T149"/>
  <c r="R149"/>
  <c r="P149"/>
  <c r="BI146"/>
  <c r="BH146"/>
  <c r="BG146"/>
  <c r="BF146"/>
  <c r="T146"/>
  <c r="R146"/>
  <c r="P146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2"/>
  <c r="BH132"/>
  <c r="BG132"/>
  <c r="BF132"/>
  <c r="T132"/>
  <c r="R132"/>
  <c r="P132"/>
  <c r="BI128"/>
  <c r="BH128"/>
  <c r="BG128"/>
  <c r="BF128"/>
  <c r="T128"/>
  <c r="R128"/>
  <c r="P128"/>
  <c r="BI124"/>
  <c r="BH124"/>
  <c r="BG124"/>
  <c r="BF124"/>
  <c r="T124"/>
  <c r="R124"/>
  <c r="P124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5"/>
  <c r="BH105"/>
  <c r="BG105"/>
  <c r="BF105"/>
  <c r="T105"/>
  <c r="R105"/>
  <c r="P105"/>
  <c r="BI102"/>
  <c r="BH102"/>
  <c r="BG102"/>
  <c r="BF102"/>
  <c r="T102"/>
  <c r="R102"/>
  <c r="P102"/>
  <c r="BI100"/>
  <c r="BH100"/>
  <c r="BG100"/>
  <c r="BF100"/>
  <c r="T100"/>
  <c r="R100"/>
  <c r="P100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J79"/>
  <c r="F79"/>
  <c r="F77"/>
  <c r="E75"/>
  <c r="J54"/>
  <c r="F54"/>
  <c r="F52"/>
  <c r="E50"/>
  <c r="J24"/>
  <c r="E24"/>
  <c r="J80"/>
  <c r="J23"/>
  <c r="J18"/>
  <c r="E18"/>
  <c r="F80"/>
  <c r="J17"/>
  <c r="J12"/>
  <c r="J77"/>
  <c r="E7"/>
  <c r="E73"/>
  <c i="3" r="J37"/>
  <c r="J36"/>
  <c i="1" r="AY56"/>
  <c i="3" r="J35"/>
  <c i="1" r="AX56"/>
  <c i="3" r="BI233"/>
  <c r="BH233"/>
  <c r="BG233"/>
  <c r="BF233"/>
  <c r="T233"/>
  <c r="T232"/>
  <c r="R233"/>
  <c r="R232"/>
  <c r="P233"/>
  <c r="P232"/>
  <c r="BI229"/>
  <c r="BH229"/>
  <c r="BG229"/>
  <c r="BF229"/>
  <c r="T229"/>
  <c r="R229"/>
  <c r="P229"/>
  <c r="BI225"/>
  <c r="BH225"/>
  <c r="BG225"/>
  <c r="BF225"/>
  <c r="T225"/>
  <c r="R225"/>
  <c r="P225"/>
  <c r="BI221"/>
  <c r="BH221"/>
  <c r="BG221"/>
  <c r="BF221"/>
  <c r="T221"/>
  <c r="R221"/>
  <c r="P221"/>
  <c r="BI218"/>
  <c r="BH218"/>
  <c r="BG218"/>
  <c r="BF218"/>
  <c r="T218"/>
  <c r="R218"/>
  <c r="P218"/>
  <c r="BI215"/>
  <c r="BH215"/>
  <c r="BG215"/>
  <c r="BF215"/>
  <c r="T215"/>
  <c r="R215"/>
  <c r="P215"/>
  <c r="BI212"/>
  <c r="BH212"/>
  <c r="BG212"/>
  <c r="BF212"/>
  <c r="T212"/>
  <c r="R212"/>
  <c r="P212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1"/>
  <c r="BH161"/>
  <c r="BG161"/>
  <c r="BF161"/>
  <c r="T161"/>
  <c r="T160"/>
  <c r="R161"/>
  <c r="R160"/>
  <c r="P161"/>
  <c r="P160"/>
  <c r="BI157"/>
  <c r="BH157"/>
  <c r="BG157"/>
  <c r="BF157"/>
  <c r="T157"/>
  <c r="T156"/>
  <c r="R157"/>
  <c r="R156"/>
  <c r="P157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19"/>
  <c r="BH119"/>
  <c r="BG119"/>
  <c r="BF119"/>
  <c r="T119"/>
  <c r="R119"/>
  <c r="P119"/>
  <c r="BI115"/>
  <c r="BH115"/>
  <c r="BG115"/>
  <c r="BF115"/>
  <c r="T115"/>
  <c r="R115"/>
  <c r="P115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8"/>
  <c r="BH88"/>
  <c r="BG88"/>
  <c r="BF88"/>
  <c r="T88"/>
  <c r="R88"/>
  <c r="P88"/>
  <c r="J81"/>
  <c r="F81"/>
  <c r="F79"/>
  <c r="E77"/>
  <c r="J54"/>
  <c r="F54"/>
  <c r="F52"/>
  <c r="E50"/>
  <c r="J24"/>
  <c r="E24"/>
  <c r="J55"/>
  <c r="J23"/>
  <c r="J18"/>
  <c r="E18"/>
  <c r="F82"/>
  <c r="J17"/>
  <c r="J12"/>
  <c r="J79"/>
  <c r="E7"/>
  <c r="E75"/>
  <c i="2" r="J37"/>
  <c r="J36"/>
  <c i="1" r="AY55"/>
  <c i="2" r="J35"/>
  <c i="1" r="AX55"/>
  <c i="2" r="BI571"/>
  <c r="BH571"/>
  <c r="BG571"/>
  <c r="BF571"/>
  <c r="T571"/>
  <c r="T570"/>
  <c r="R571"/>
  <c r="R570"/>
  <c r="P571"/>
  <c r="P570"/>
  <c r="BI567"/>
  <c r="BH567"/>
  <c r="BG567"/>
  <c r="BF567"/>
  <c r="T567"/>
  <c r="R567"/>
  <c r="P567"/>
  <c r="BI564"/>
  <c r="BH564"/>
  <c r="BG564"/>
  <c r="BF564"/>
  <c r="T564"/>
  <c r="R564"/>
  <c r="P564"/>
  <c r="BI560"/>
  <c r="BH560"/>
  <c r="BG560"/>
  <c r="BF560"/>
  <c r="T560"/>
  <c r="R560"/>
  <c r="P560"/>
  <c r="BI556"/>
  <c r="BH556"/>
  <c r="BG556"/>
  <c r="BF556"/>
  <c r="T556"/>
  <c r="R556"/>
  <c r="P556"/>
  <c r="BI553"/>
  <c r="BH553"/>
  <c r="BG553"/>
  <c r="BF553"/>
  <c r="T553"/>
  <c r="R553"/>
  <c r="P553"/>
  <c r="BI548"/>
  <c r="BH548"/>
  <c r="BG548"/>
  <c r="BF548"/>
  <c r="T548"/>
  <c r="R548"/>
  <c r="P548"/>
  <c r="BI543"/>
  <c r="BH543"/>
  <c r="BG543"/>
  <c r="BF543"/>
  <c r="T543"/>
  <c r="R543"/>
  <c r="P543"/>
  <c r="BI539"/>
  <c r="BH539"/>
  <c r="BG539"/>
  <c r="BF539"/>
  <c r="T539"/>
  <c r="R539"/>
  <c r="P539"/>
  <c r="BI535"/>
  <c r="BH535"/>
  <c r="BG535"/>
  <c r="BF535"/>
  <c r="T535"/>
  <c r="R535"/>
  <c r="P535"/>
  <c r="BI530"/>
  <c r="BH530"/>
  <c r="BG530"/>
  <c r="BF530"/>
  <c r="T530"/>
  <c r="R530"/>
  <c r="P530"/>
  <c r="BI527"/>
  <c r="BH527"/>
  <c r="BG527"/>
  <c r="BF527"/>
  <c r="T527"/>
  <c r="R527"/>
  <c r="P527"/>
  <c r="BI524"/>
  <c r="BH524"/>
  <c r="BG524"/>
  <c r="BF524"/>
  <c r="T524"/>
  <c r="R524"/>
  <c r="P524"/>
  <c r="BI521"/>
  <c r="BH521"/>
  <c r="BG521"/>
  <c r="BF521"/>
  <c r="T521"/>
  <c r="R521"/>
  <c r="P521"/>
  <c r="BI517"/>
  <c r="BH517"/>
  <c r="BG517"/>
  <c r="BF517"/>
  <c r="T517"/>
  <c r="R517"/>
  <c r="P517"/>
  <c r="BI513"/>
  <c r="BH513"/>
  <c r="BG513"/>
  <c r="BF513"/>
  <c r="T513"/>
  <c r="R513"/>
  <c r="P513"/>
  <c r="BI509"/>
  <c r="BH509"/>
  <c r="BG509"/>
  <c r="BF509"/>
  <c r="T509"/>
  <c r="R509"/>
  <c r="P509"/>
  <c r="BI505"/>
  <c r="BH505"/>
  <c r="BG505"/>
  <c r="BF505"/>
  <c r="T505"/>
  <c r="R505"/>
  <c r="P505"/>
  <c r="BI501"/>
  <c r="BH501"/>
  <c r="BG501"/>
  <c r="BF501"/>
  <c r="T501"/>
  <c r="R501"/>
  <c r="P501"/>
  <c r="BI497"/>
  <c r="BH497"/>
  <c r="BG497"/>
  <c r="BF497"/>
  <c r="T497"/>
  <c r="R497"/>
  <c r="P497"/>
  <c r="BI493"/>
  <c r="BH493"/>
  <c r="BG493"/>
  <c r="BF493"/>
  <c r="T493"/>
  <c r="R493"/>
  <c r="P493"/>
  <c r="BI490"/>
  <c r="BH490"/>
  <c r="BG490"/>
  <c r="BF490"/>
  <c r="T490"/>
  <c r="R490"/>
  <c r="P490"/>
  <c r="BI487"/>
  <c r="BH487"/>
  <c r="BG487"/>
  <c r="BF487"/>
  <c r="T487"/>
  <c r="R487"/>
  <c r="P487"/>
  <c r="BI484"/>
  <c r="BH484"/>
  <c r="BG484"/>
  <c r="BF484"/>
  <c r="T484"/>
  <c r="R484"/>
  <c r="P484"/>
  <c r="BI480"/>
  <c r="BH480"/>
  <c r="BG480"/>
  <c r="BF480"/>
  <c r="T480"/>
  <c r="R480"/>
  <c r="P480"/>
  <c r="BI477"/>
  <c r="BH477"/>
  <c r="BG477"/>
  <c r="BF477"/>
  <c r="T477"/>
  <c r="R477"/>
  <c r="P477"/>
  <c r="BI473"/>
  <c r="BH473"/>
  <c r="BG473"/>
  <c r="BF473"/>
  <c r="T473"/>
  <c r="R473"/>
  <c r="P473"/>
  <c r="BI470"/>
  <c r="BH470"/>
  <c r="BG470"/>
  <c r="BF470"/>
  <c r="T470"/>
  <c r="R470"/>
  <c r="P470"/>
  <c r="BI467"/>
  <c r="BH467"/>
  <c r="BG467"/>
  <c r="BF467"/>
  <c r="T467"/>
  <c r="R467"/>
  <c r="P467"/>
  <c r="BI464"/>
  <c r="BH464"/>
  <c r="BG464"/>
  <c r="BF464"/>
  <c r="T464"/>
  <c r="R464"/>
  <c r="P464"/>
  <c r="BI461"/>
  <c r="BH461"/>
  <c r="BG461"/>
  <c r="BF461"/>
  <c r="T461"/>
  <c r="R461"/>
  <c r="P461"/>
  <c r="BI456"/>
  <c r="BH456"/>
  <c r="BG456"/>
  <c r="BF456"/>
  <c r="T456"/>
  <c r="R456"/>
  <c r="P456"/>
  <c r="BI452"/>
  <c r="BH452"/>
  <c r="BG452"/>
  <c r="BF452"/>
  <c r="T452"/>
  <c r="R452"/>
  <c r="P452"/>
  <c r="BI449"/>
  <c r="BH449"/>
  <c r="BG449"/>
  <c r="BF449"/>
  <c r="T449"/>
  <c r="R449"/>
  <c r="P449"/>
  <c r="BI446"/>
  <c r="BH446"/>
  <c r="BG446"/>
  <c r="BF446"/>
  <c r="T446"/>
  <c r="R446"/>
  <c r="P446"/>
  <c r="BI442"/>
  <c r="BH442"/>
  <c r="BG442"/>
  <c r="BF442"/>
  <c r="T442"/>
  <c r="R442"/>
  <c r="P442"/>
  <c r="BI439"/>
  <c r="BH439"/>
  <c r="BG439"/>
  <c r="BF439"/>
  <c r="T439"/>
  <c r="R439"/>
  <c r="P439"/>
  <c r="BI436"/>
  <c r="BH436"/>
  <c r="BG436"/>
  <c r="BF436"/>
  <c r="T436"/>
  <c r="R436"/>
  <c r="P436"/>
  <c r="BI433"/>
  <c r="BH433"/>
  <c r="BG433"/>
  <c r="BF433"/>
  <c r="T433"/>
  <c r="R433"/>
  <c r="P433"/>
  <c r="BI429"/>
  <c r="BH429"/>
  <c r="BG429"/>
  <c r="BF429"/>
  <c r="T429"/>
  <c r="R429"/>
  <c r="P429"/>
  <c r="BI426"/>
  <c r="BH426"/>
  <c r="BG426"/>
  <c r="BF426"/>
  <c r="T426"/>
  <c r="R426"/>
  <c r="P426"/>
  <c r="BI423"/>
  <c r="BH423"/>
  <c r="BG423"/>
  <c r="BF423"/>
  <c r="T423"/>
  <c r="R423"/>
  <c r="P423"/>
  <c r="BI420"/>
  <c r="BH420"/>
  <c r="BG420"/>
  <c r="BF420"/>
  <c r="T420"/>
  <c r="R420"/>
  <c r="P420"/>
  <c r="BI417"/>
  <c r="BH417"/>
  <c r="BG417"/>
  <c r="BF417"/>
  <c r="T417"/>
  <c r="R417"/>
  <c r="P417"/>
  <c r="BI414"/>
  <c r="BH414"/>
  <c r="BG414"/>
  <c r="BF414"/>
  <c r="T414"/>
  <c r="R414"/>
  <c r="P414"/>
  <c r="BI411"/>
  <c r="BH411"/>
  <c r="BG411"/>
  <c r="BF411"/>
  <c r="T411"/>
  <c r="R411"/>
  <c r="P411"/>
  <c r="BI408"/>
  <c r="BH408"/>
  <c r="BG408"/>
  <c r="BF408"/>
  <c r="T408"/>
  <c r="R408"/>
  <c r="P408"/>
  <c r="BI405"/>
  <c r="BH405"/>
  <c r="BG405"/>
  <c r="BF405"/>
  <c r="T405"/>
  <c r="R405"/>
  <c r="P405"/>
  <c r="BI402"/>
  <c r="BH402"/>
  <c r="BG402"/>
  <c r="BF402"/>
  <c r="T402"/>
  <c r="R402"/>
  <c r="P402"/>
  <c r="BI399"/>
  <c r="BH399"/>
  <c r="BG399"/>
  <c r="BF399"/>
  <c r="T399"/>
  <c r="R399"/>
  <c r="P399"/>
  <c r="BI395"/>
  <c r="BH395"/>
  <c r="BG395"/>
  <c r="BF395"/>
  <c r="T395"/>
  <c r="R395"/>
  <c r="P395"/>
  <c r="BI392"/>
  <c r="BH392"/>
  <c r="BG392"/>
  <c r="BF392"/>
  <c r="T392"/>
  <c r="R392"/>
  <c r="P392"/>
  <c r="BI388"/>
  <c r="BH388"/>
  <c r="BG388"/>
  <c r="BF388"/>
  <c r="T388"/>
  <c r="R388"/>
  <c r="P388"/>
  <c r="BI384"/>
  <c r="BH384"/>
  <c r="BG384"/>
  <c r="BF384"/>
  <c r="T384"/>
  <c r="R384"/>
  <c r="P384"/>
  <c r="BI380"/>
  <c r="BH380"/>
  <c r="BG380"/>
  <c r="BF380"/>
  <c r="T380"/>
  <c r="R380"/>
  <c r="P380"/>
  <c r="BI376"/>
  <c r="BH376"/>
  <c r="BG376"/>
  <c r="BF376"/>
  <c r="T376"/>
  <c r="R376"/>
  <c r="P376"/>
  <c r="BI373"/>
  <c r="BH373"/>
  <c r="BG373"/>
  <c r="BF373"/>
  <c r="T373"/>
  <c r="R373"/>
  <c r="P373"/>
  <c r="BI368"/>
  <c r="BH368"/>
  <c r="BG368"/>
  <c r="BF368"/>
  <c r="T368"/>
  <c r="R368"/>
  <c r="P368"/>
  <c r="BI364"/>
  <c r="BH364"/>
  <c r="BG364"/>
  <c r="BF364"/>
  <c r="T364"/>
  <c r="R364"/>
  <c r="P364"/>
  <c r="BI360"/>
  <c r="BH360"/>
  <c r="BG360"/>
  <c r="BF360"/>
  <c r="T360"/>
  <c r="R360"/>
  <c r="P360"/>
  <c r="BI357"/>
  <c r="BH357"/>
  <c r="BG357"/>
  <c r="BF357"/>
  <c r="T357"/>
  <c r="R357"/>
  <c r="P357"/>
  <c r="BI354"/>
  <c r="BH354"/>
  <c r="BG354"/>
  <c r="BF354"/>
  <c r="T354"/>
  <c r="R354"/>
  <c r="P354"/>
  <c r="BI351"/>
  <c r="BH351"/>
  <c r="BG351"/>
  <c r="BF351"/>
  <c r="T351"/>
  <c r="R351"/>
  <c r="P351"/>
  <c r="BI348"/>
  <c r="BH348"/>
  <c r="BG348"/>
  <c r="BF348"/>
  <c r="T348"/>
  <c r="R348"/>
  <c r="P348"/>
  <c r="BI345"/>
  <c r="BH345"/>
  <c r="BG345"/>
  <c r="BF345"/>
  <c r="T345"/>
  <c r="R345"/>
  <c r="P345"/>
  <c r="BI342"/>
  <c r="BH342"/>
  <c r="BG342"/>
  <c r="BF342"/>
  <c r="T342"/>
  <c r="R342"/>
  <c r="P342"/>
  <c r="BI339"/>
  <c r="BH339"/>
  <c r="BG339"/>
  <c r="BF339"/>
  <c r="T339"/>
  <c r="R339"/>
  <c r="P339"/>
  <c r="BI336"/>
  <c r="BH336"/>
  <c r="BG336"/>
  <c r="BF336"/>
  <c r="T336"/>
  <c r="R336"/>
  <c r="P336"/>
  <c r="BI333"/>
  <c r="BH333"/>
  <c r="BG333"/>
  <c r="BF333"/>
  <c r="T333"/>
  <c r="R333"/>
  <c r="P333"/>
  <c r="BI330"/>
  <c r="BH330"/>
  <c r="BG330"/>
  <c r="BF330"/>
  <c r="T330"/>
  <c r="R330"/>
  <c r="P330"/>
  <c r="BI327"/>
  <c r="BH327"/>
  <c r="BG327"/>
  <c r="BF327"/>
  <c r="T327"/>
  <c r="R327"/>
  <c r="P327"/>
  <c r="BI322"/>
  <c r="BH322"/>
  <c r="BG322"/>
  <c r="BF322"/>
  <c r="T322"/>
  <c r="R322"/>
  <c r="P322"/>
  <c r="BI318"/>
  <c r="BH318"/>
  <c r="BG318"/>
  <c r="BF318"/>
  <c r="T318"/>
  <c r="R318"/>
  <c r="P318"/>
  <c r="BI315"/>
  <c r="BH315"/>
  <c r="BG315"/>
  <c r="BF315"/>
  <c r="T315"/>
  <c r="R315"/>
  <c r="P315"/>
  <c r="BI312"/>
  <c r="BH312"/>
  <c r="BG312"/>
  <c r="BF312"/>
  <c r="T312"/>
  <c r="R312"/>
  <c r="P312"/>
  <c r="BI309"/>
  <c r="BH309"/>
  <c r="BG309"/>
  <c r="BF309"/>
  <c r="T309"/>
  <c r="R309"/>
  <c r="P309"/>
  <c r="BI306"/>
  <c r="BH306"/>
  <c r="BG306"/>
  <c r="BF306"/>
  <c r="T306"/>
  <c r="R306"/>
  <c r="P306"/>
  <c r="BI303"/>
  <c r="BH303"/>
  <c r="BG303"/>
  <c r="BF303"/>
  <c r="T303"/>
  <c r="R303"/>
  <c r="P303"/>
  <c r="BI300"/>
  <c r="BH300"/>
  <c r="BG300"/>
  <c r="BF300"/>
  <c r="T300"/>
  <c r="R300"/>
  <c r="P300"/>
  <c r="BI297"/>
  <c r="BH297"/>
  <c r="BG297"/>
  <c r="BF297"/>
  <c r="T297"/>
  <c r="R297"/>
  <c r="P297"/>
  <c r="BI294"/>
  <c r="BH294"/>
  <c r="BG294"/>
  <c r="BF294"/>
  <c r="T294"/>
  <c r="R294"/>
  <c r="P294"/>
  <c r="BI291"/>
  <c r="BH291"/>
  <c r="BG291"/>
  <c r="BF291"/>
  <c r="T291"/>
  <c r="R291"/>
  <c r="P291"/>
  <c r="BI288"/>
  <c r="BH288"/>
  <c r="BG288"/>
  <c r="BF288"/>
  <c r="T288"/>
  <c r="R288"/>
  <c r="P288"/>
  <c r="BI285"/>
  <c r="BH285"/>
  <c r="BG285"/>
  <c r="BF285"/>
  <c r="T285"/>
  <c r="R285"/>
  <c r="P285"/>
  <c r="BI282"/>
  <c r="BH282"/>
  <c r="BG282"/>
  <c r="BF282"/>
  <c r="T282"/>
  <c r="R282"/>
  <c r="P282"/>
  <c r="BI279"/>
  <c r="BH279"/>
  <c r="BG279"/>
  <c r="BF279"/>
  <c r="T279"/>
  <c r="R279"/>
  <c r="P279"/>
  <c r="BI276"/>
  <c r="BH276"/>
  <c r="BG276"/>
  <c r="BF276"/>
  <c r="T276"/>
  <c r="R276"/>
  <c r="P276"/>
  <c r="BI273"/>
  <c r="BH273"/>
  <c r="BG273"/>
  <c r="BF273"/>
  <c r="T273"/>
  <c r="R273"/>
  <c r="P273"/>
  <c r="BI270"/>
  <c r="BH270"/>
  <c r="BG270"/>
  <c r="BF270"/>
  <c r="T270"/>
  <c r="R270"/>
  <c r="P270"/>
  <c r="BI266"/>
  <c r="BH266"/>
  <c r="BG266"/>
  <c r="BF266"/>
  <c r="T266"/>
  <c r="R266"/>
  <c r="P266"/>
  <c r="BI263"/>
  <c r="BH263"/>
  <c r="BG263"/>
  <c r="BF263"/>
  <c r="T263"/>
  <c r="R263"/>
  <c r="P263"/>
  <c r="BI260"/>
  <c r="BH260"/>
  <c r="BG260"/>
  <c r="BF260"/>
  <c r="T260"/>
  <c r="R260"/>
  <c r="P260"/>
  <c r="BI257"/>
  <c r="BH257"/>
  <c r="BG257"/>
  <c r="BF257"/>
  <c r="T257"/>
  <c r="R257"/>
  <c r="P257"/>
  <c r="BI254"/>
  <c r="BH254"/>
  <c r="BG254"/>
  <c r="BF254"/>
  <c r="T254"/>
  <c r="R254"/>
  <c r="P254"/>
  <c r="BI251"/>
  <c r="BH251"/>
  <c r="BG251"/>
  <c r="BF251"/>
  <c r="T251"/>
  <c r="R251"/>
  <c r="P251"/>
  <c r="BI248"/>
  <c r="BH248"/>
  <c r="BG248"/>
  <c r="BF248"/>
  <c r="T248"/>
  <c r="R248"/>
  <c r="P248"/>
  <c r="BI245"/>
  <c r="BH245"/>
  <c r="BG245"/>
  <c r="BF245"/>
  <c r="T245"/>
  <c r="R245"/>
  <c r="P245"/>
  <c r="BI240"/>
  <c r="BH240"/>
  <c r="BG240"/>
  <c r="BF240"/>
  <c r="T240"/>
  <c r="R240"/>
  <c r="P240"/>
  <c r="BI237"/>
  <c r="BH237"/>
  <c r="BG237"/>
  <c r="BF237"/>
  <c r="T237"/>
  <c r="R237"/>
  <c r="P237"/>
  <c r="BI233"/>
  <c r="BH233"/>
  <c r="BG233"/>
  <c r="BF233"/>
  <c r="T233"/>
  <c r="R233"/>
  <c r="P233"/>
  <c r="BI230"/>
  <c r="BH230"/>
  <c r="BG230"/>
  <c r="BF230"/>
  <c r="T230"/>
  <c r="R230"/>
  <c r="P230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6"/>
  <c r="BH216"/>
  <c r="BG216"/>
  <c r="BF216"/>
  <c r="T216"/>
  <c r="T215"/>
  <c r="R216"/>
  <c r="R215"/>
  <c r="P216"/>
  <c r="P215"/>
  <c r="BI210"/>
  <c r="BH210"/>
  <c r="BG210"/>
  <c r="BF210"/>
  <c r="T210"/>
  <c r="R210"/>
  <c r="P210"/>
  <c r="BI205"/>
  <c r="BH205"/>
  <c r="BG205"/>
  <c r="BF205"/>
  <c r="T205"/>
  <c r="R205"/>
  <c r="P205"/>
  <c r="BI200"/>
  <c r="BH200"/>
  <c r="BG200"/>
  <c r="BF200"/>
  <c r="T200"/>
  <c r="R200"/>
  <c r="P200"/>
  <c r="BI197"/>
  <c r="BH197"/>
  <c r="BG197"/>
  <c r="BF197"/>
  <c r="T197"/>
  <c r="R197"/>
  <c r="P197"/>
  <c r="BI193"/>
  <c r="BH193"/>
  <c r="BG193"/>
  <c r="BF193"/>
  <c r="T193"/>
  <c r="R193"/>
  <c r="P193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1"/>
  <c r="BH161"/>
  <c r="BG161"/>
  <c r="BF161"/>
  <c r="T161"/>
  <c r="R161"/>
  <c r="P161"/>
  <c r="BI157"/>
  <c r="BH157"/>
  <c r="BG157"/>
  <c r="BF157"/>
  <c r="T157"/>
  <c r="R157"/>
  <c r="P157"/>
  <c r="BI153"/>
  <c r="BH153"/>
  <c r="BG153"/>
  <c r="BF153"/>
  <c r="T153"/>
  <c r="R153"/>
  <c r="P153"/>
  <c r="BI150"/>
  <c r="BH150"/>
  <c r="BG150"/>
  <c r="BF150"/>
  <c r="T150"/>
  <c r="R150"/>
  <c r="P150"/>
  <c r="BI146"/>
  <c r="BH146"/>
  <c r="BG146"/>
  <c r="BF146"/>
  <c r="T146"/>
  <c r="R146"/>
  <c r="P146"/>
  <c r="BI143"/>
  <c r="BH143"/>
  <c r="BG143"/>
  <c r="BF143"/>
  <c r="T143"/>
  <c r="R143"/>
  <c r="P143"/>
  <c r="BI139"/>
  <c r="BH139"/>
  <c r="BG139"/>
  <c r="BF139"/>
  <c r="T139"/>
  <c r="R139"/>
  <c r="P139"/>
  <c r="BI132"/>
  <c r="BH132"/>
  <c r="BG132"/>
  <c r="BF132"/>
  <c r="T132"/>
  <c r="R132"/>
  <c r="P132"/>
  <c r="BI127"/>
  <c r="BH127"/>
  <c r="BG127"/>
  <c r="BF127"/>
  <c r="T127"/>
  <c r="R127"/>
  <c r="P127"/>
  <c r="BI121"/>
  <c r="BH121"/>
  <c r="BG121"/>
  <c r="BF121"/>
  <c r="T121"/>
  <c r="R121"/>
  <c r="P121"/>
  <c r="BI117"/>
  <c r="BH117"/>
  <c r="BG117"/>
  <c r="BF117"/>
  <c r="T117"/>
  <c r="R117"/>
  <c r="P117"/>
  <c r="BI113"/>
  <c r="BH113"/>
  <c r="BG113"/>
  <c r="BF113"/>
  <c r="T113"/>
  <c r="R113"/>
  <c r="P113"/>
  <c r="BI110"/>
  <c r="BH110"/>
  <c r="BG110"/>
  <c r="BF110"/>
  <c r="T110"/>
  <c r="R110"/>
  <c r="P110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J84"/>
  <c r="F84"/>
  <c r="F82"/>
  <c r="E80"/>
  <c r="J54"/>
  <c r="F54"/>
  <c r="F52"/>
  <c r="E50"/>
  <c r="J24"/>
  <c r="E24"/>
  <c r="J85"/>
  <c r="J23"/>
  <c r="J18"/>
  <c r="E18"/>
  <c r="F85"/>
  <c r="J17"/>
  <c r="J12"/>
  <c r="J52"/>
  <c r="E7"/>
  <c r="E48"/>
  <c i="1" r="L50"/>
  <c r="AM50"/>
  <c r="AM49"/>
  <c r="L49"/>
  <c r="AM47"/>
  <c r="L47"/>
  <c r="L45"/>
  <c r="L44"/>
  <c i="7" r="BK144"/>
  <c r="BK132"/>
  <c r="BK104"/>
  <c r="J88"/>
  <c i="6" r="J202"/>
  <c r="BK189"/>
  <c r="J173"/>
  <c r="BK165"/>
  <c r="BK140"/>
  <c r="BK135"/>
  <c r="J130"/>
  <c r="BK126"/>
  <c r="J121"/>
  <c r="J117"/>
  <c r="BK113"/>
  <c r="BK109"/>
  <c r="J106"/>
  <c r="BK103"/>
  <c i="5" r="J88"/>
  <c i="4" r="BK171"/>
  <c r="BK168"/>
  <c r="J150"/>
  <c r="J128"/>
  <c r="J115"/>
  <c r="J105"/>
  <c r="BK94"/>
  <c r="BK90"/>
  <c i="3" r="BK233"/>
  <c r="BK225"/>
  <c r="BK212"/>
  <c r="BK198"/>
  <c r="J186"/>
  <c r="BK153"/>
  <c r="BK144"/>
  <c r="J130"/>
  <c r="BK111"/>
  <c r="J88"/>
  <c i="2" r="J556"/>
  <c r="J543"/>
  <c r="J527"/>
  <c r="J513"/>
  <c r="BK497"/>
  <c r="J480"/>
  <c r="J456"/>
  <c r="BK436"/>
  <c r="J423"/>
  <c r="J399"/>
  <c r="J392"/>
  <c r="BK373"/>
  <c r="J351"/>
  <c r="J339"/>
  <c r="J327"/>
  <c r="J312"/>
  <c r="J300"/>
  <c r="J285"/>
  <c r="J270"/>
  <c r="J251"/>
  <c r="BK233"/>
  <c r="J216"/>
  <c r="J205"/>
  <c i="7" r="J132"/>
  <c r="J104"/>
  <c r="BK88"/>
  <c i="6" r="J204"/>
  <c r="J189"/>
  <c r="BK177"/>
  <c r="J161"/>
  <c r="BK146"/>
  <c r="J136"/>
  <c r="J132"/>
  <c r="BK124"/>
  <c r="J118"/>
  <c r="J112"/>
  <c i="4" r="J168"/>
  <c r="BK142"/>
  <c r="J106"/>
  <c r="J90"/>
  <c i="3" r="J218"/>
  <c r="J192"/>
  <c r="BK183"/>
  <c r="BK161"/>
  <c r="J147"/>
  <c r="J127"/>
  <c r="J115"/>
  <c r="BK98"/>
  <c i="2" r="BK535"/>
  <c r="BK517"/>
  <c r="J497"/>
  <c r="BK467"/>
  <c r="J442"/>
  <c r="BK414"/>
  <c r="BK399"/>
  <c r="J388"/>
  <c r="J364"/>
  <c r="BK342"/>
  <c r="BK333"/>
  <c r="J309"/>
  <c r="BK294"/>
  <c r="BK279"/>
  <c r="BK263"/>
  <c r="J248"/>
  <c r="J220"/>
  <c r="BK205"/>
  <c i="6" r="BK141"/>
  <c r="J135"/>
  <c r="BK130"/>
  <c r="BK123"/>
  <c r="J119"/>
  <c r="J111"/>
  <c r="BK107"/>
  <c r="BK87"/>
  <c i="5" r="J84"/>
  <c i="4" r="BK153"/>
  <c r="BK136"/>
  <c r="J121"/>
  <c r="BK102"/>
  <c r="BK95"/>
  <c r="J87"/>
  <c i="3" r="J221"/>
  <c r="J198"/>
  <c r="J180"/>
  <c r="J165"/>
  <c r="BK138"/>
  <c r="J108"/>
  <c i="2" r="J571"/>
  <c r="BK556"/>
  <c r="BK513"/>
  <c r="BK484"/>
  <c r="J470"/>
  <c r="J449"/>
  <c r="BK423"/>
  <c r="J411"/>
  <c r="J402"/>
  <c r="J368"/>
  <c r="J354"/>
  <c r="BK306"/>
  <c r="BK276"/>
  <c r="J254"/>
  <c r="J245"/>
  <c r="J233"/>
  <c r="BK200"/>
  <c r="BK193"/>
  <c r="BK186"/>
  <c r="J183"/>
  <c r="BK172"/>
  <c r="BK161"/>
  <c r="BK146"/>
  <c r="BK121"/>
  <c r="J106"/>
  <c r="BK97"/>
  <c r="BK153"/>
  <c r="J146"/>
  <c r="J132"/>
  <c r="BK113"/>
  <c r="J100"/>
  <c i="1" r="AS54"/>
  <c i="7" r="J138"/>
  <c r="J135"/>
  <c r="J107"/>
  <c r="J93"/>
  <c i="6" r="BK203"/>
  <c r="BK196"/>
  <c r="BK181"/>
  <c r="BK161"/>
  <c r="BK152"/>
  <c r="BK137"/>
  <c r="J131"/>
  <c r="BK125"/>
  <c r="BK119"/>
  <c r="BK114"/>
  <c r="BK112"/>
  <c r="J107"/>
  <c r="J87"/>
  <c i="5" r="BK84"/>
  <c i="4" r="J169"/>
  <c r="BK157"/>
  <c r="J142"/>
  <c r="BK121"/>
  <c r="J109"/>
  <c r="BK96"/>
  <c r="BK88"/>
  <c i="3" r="J229"/>
  <c r="BK218"/>
  <c r="J195"/>
  <c r="BK174"/>
  <c r="J150"/>
  <c r="J138"/>
  <c r="J124"/>
  <c r="J105"/>
  <c i="2" r="BK571"/>
  <c r="BK560"/>
  <c r="J548"/>
  <c r="J530"/>
  <c r="J517"/>
  <c r="BK501"/>
  <c r="J484"/>
  <c r="BK464"/>
  <c r="BK452"/>
  <c r="J433"/>
  <c r="BK417"/>
  <c r="BK388"/>
  <c r="BK368"/>
  <c r="J342"/>
  <c r="BK330"/>
  <c r="J315"/>
  <c r="J303"/>
  <c r="J282"/>
  <c r="BK266"/>
  <c r="BK237"/>
  <c r="BK223"/>
  <c r="J210"/>
  <c i="7" r="BK138"/>
  <c r="BK110"/>
  <c r="J96"/>
  <c r="BK82"/>
  <c i="6" r="BK202"/>
  <c r="J192"/>
  <c r="BK173"/>
  <c r="J157"/>
  <c r="J148"/>
  <c r="J138"/>
  <c r="J129"/>
  <c r="J123"/>
  <c r="J115"/>
  <c r="BK104"/>
  <c i="4" r="BK163"/>
  <c r="J139"/>
  <c r="J97"/>
  <c r="BK91"/>
  <c r="BK86"/>
  <c i="3" r="J202"/>
  <c r="J174"/>
  <c r="BK165"/>
  <c r="BK150"/>
  <c r="BK130"/>
  <c r="BK108"/>
  <c r="J95"/>
  <c i="2" r="BK527"/>
  <c r="BK505"/>
  <c r="BK480"/>
  <c r="BK456"/>
  <c r="J436"/>
  <c r="BK411"/>
  <c r="J384"/>
  <c r="BK354"/>
  <c r="BK327"/>
  <c r="BK303"/>
  <c r="BK291"/>
  <c r="J276"/>
  <c r="J260"/>
  <c r="BK245"/>
  <c r="BK216"/>
  <c i="6" r="J146"/>
  <c r="BK138"/>
  <c r="J133"/>
  <c r="J125"/>
  <c r="BK117"/>
  <c r="BK110"/>
  <c r="BK106"/>
  <c i="5" r="BK88"/>
  <c i="4" r="J146"/>
  <c r="BK128"/>
  <c r="J112"/>
  <c r="J100"/>
  <c r="J94"/>
  <c r="J89"/>
  <c i="3" r="J225"/>
  <c r="BK202"/>
  <c r="BK180"/>
  <c r="BK168"/>
  <c r="BK115"/>
  <c r="BK92"/>
  <c i="2" r="BK567"/>
  <c r="BK553"/>
  <c r="J493"/>
  <c r="J477"/>
  <c r="BK461"/>
  <c r="BK439"/>
  <c r="J420"/>
  <c r="BK408"/>
  <c r="J376"/>
  <c r="J360"/>
  <c r="J330"/>
  <c r="J297"/>
  <c r="BK270"/>
  <c r="BK248"/>
  <c r="J200"/>
  <c r="J193"/>
  <c r="J186"/>
  <c r="J175"/>
  <c r="J169"/>
  <c r="BK150"/>
  <c r="J127"/>
  <c r="J110"/>
  <c r="BK100"/>
  <c r="J157"/>
  <c r="BK143"/>
  <c r="BK127"/>
  <c r="BK110"/>
  <c r="J97"/>
  <c i="7" r="J147"/>
  <c r="J127"/>
  <c r="J99"/>
  <c r="BK85"/>
  <c i="6" r="BK192"/>
  <c r="J177"/>
  <c r="BK169"/>
  <c r="BK157"/>
  <c r="BK142"/>
  <c r="BK136"/>
  <c r="BK132"/>
  <c r="BK127"/>
  <c r="J122"/>
  <c r="BK118"/>
  <c r="BK115"/>
  <c r="BK111"/>
  <c r="J108"/>
  <c r="J105"/>
  <c r="BK88"/>
  <c i="5" r="J91"/>
  <c i="4" r="BK170"/>
  <c r="J163"/>
  <c r="J149"/>
  <c r="J136"/>
  <c r="J118"/>
  <c r="BK106"/>
  <c r="BK100"/>
  <c r="BK92"/>
  <c r="BK87"/>
  <c i="3" r="J233"/>
  <c r="J215"/>
  <c r="BK205"/>
  <c r="BK189"/>
  <c r="BK171"/>
  <c r="BK147"/>
  <c r="J135"/>
  <c r="BK119"/>
  <c r="J101"/>
  <c i="2" r="BK564"/>
  <c r="BK548"/>
  <c r="J539"/>
  <c r="J524"/>
  <c r="J509"/>
  <c r="J490"/>
  <c r="BK477"/>
  <c r="J461"/>
  <c r="BK442"/>
  <c r="BK426"/>
  <c r="J408"/>
  <c r="J395"/>
  <c r="BK360"/>
  <c r="J345"/>
  <c r="J333"/>
  <c r="BK318"/>
  <c r="J306"/>
  <c r="J288"/>
  <c r="J279"/>
  <c r="BK257"/>
  <c r="J230"/>
  <c r="BK220"/>
  <c i="7" r="BK135"/>
  <c r="BK127"/>
  <c r="BK99"/>
  <c r="J85"/>
  <c i="6" r="J203"/>
  <c r="J196"/>
  <c r="J185"/>
  <c r="J169"/>
  <c r="J153"/>
  <c r="J139"/>
  <c r="BK133"/>
  <c r="J126"/>
  <c r="BK116"/>
  <c r="BK105"/>
  <c i="4" r="BK169"/>
  <c r="BK150"/>
  <c r="J132"/>
  <c r="J95"/>
  <c r="J88"/>
  <c i="3" r="BK208"/>
  <c r="BK186"/>
  <c r="J168"/>
  <c r="J153"/>
  <c r="BK135"/>
  <c r="BK124"/>
  <c r="BK105"/>
  <c r="J92"/>
  <c i="2" r="BK530"/>
  <c r="BK509"/>
  <c r="BK493"/>
  <c r="J464"/>
  <c r="J439"/>
  <c r="BK420"/>
  <c r="BK402"/>
  <c r="BK380"/>
  <c r="BK345"/>
  <c r="J336"/>
  <c r="BK315"/>
  <c r="BK300"/>
  <c r="BK288"/>
  <c r="J266"/>
  <c r="J257"/>
  <c r="J237"/>
  <c r="BK210"/>
  <c i="6" r="J142"/>
  <c r="J137"/>
  <c r="BK131"/>
  <c r="J128"/>
  <c r="J120"/>
  <c r="J109"/>
  <c r="J103"/>
  <c r="BK86"/>
  <c i="4" r="J160"/>
  <c r="BK149"/>
  <c r="BK132"/>
  <c r="BK118"/>
  <c r="BK109"/>
  <c r="J96"/>
  <c r="J91"/>
  <c r="J86"/>
  <c i="3" r="J212"/>
  <c r="BK195"/>
  <c r="J177"/>
  <c r="J144"/>
  <c r="J98"/>
  <c i="2" r="J564"/>
  <c r="BK539"/>
  <c r="BK490"/>
  <c r="J473"/>
  <c r="J452"/>
  <c r="BK433"/>
  <c r="J417"/>
  <c r="J405"/>
  <c r="J373"/>
  <c r="BK357"/>
  <c r="J318"/>
  <c r="BK285"/>
  <c r="BK260"/>
  <c r="J240"/>
  <c r="BK230"/>
  <c r="J197"/>
  <c r="J189"/>
  <c r="BK183"/>
  <c r="J172"/>
  <c r="J161"/>
  <c r="BK139"/>
  <c r="J117"/>
  <c r="BK103"/>
  <c r="J91"/>
  <c r="J150"/>
  <c r="J143"/>
  <c r="J121"/>
  <c r="BK106"/>
  <c r="BK94"/>
  <c i="7" r="BK147"/>
  <c r="J110"/>
  <c r="BK96"/>
  <c i="6" r="BK204"/>
  <c r="BK201"/>
  <c r="BK185"/>
  <c r="BK153"/>
  <c r="BK139"/>
  <c r="BK128"/>
  <c r="J124"/>
  <c r="BK120"/>
  <c r="J116"/>
  <c r="J110"/>
  <c r="J104"/>
  <c r="J86"/>
  <c i="4" r="J171"/>
  <c r="BK160"/>
  <c r="BK146"/>
  <c r="J124"/>
  <c r="BK112"/>
  <c r="J102"/>
  <c r="J93"/>
  <c r="BK89"/>
  <c i="3" r="BK221"/>
  <c r="J208"/>
  <c r="BK192"/>
  <c r="J157"/>
  <c r="J141"/>
  <c r="BK127"/>
  <c r="BK95"/>
  <c i="2" r="J567"/>
  <c r="J553"/>
  <c r="J535"/>
  <c r="J521"/>
  <c r="J505"/>
  <c r="J487"/>
  <c r="BK470"/>
  <c r="BK449"/>
  <c r="J429"/>
  <c r="J414"/>
  <c r="BK395"/>
  <c r="J380"/>
  <c r="J357"/>
  <c r="J348"/>
  <c r="BK336"/>
  <c r="J322"/>
  <c r="BK309"/>
  <c r="J294"/>
  <c r="J273"/>
  <c r="BK240"/>
  <c r="J226"/>
  <c i="7" r="J144"/>
  <c r="BK107"/>
  <c r="BK93"/>
  <c r="J82"/>
  <c i="6" r="J201"/>
  <c r="J181"/>
  <c r="J165"/>
  <c r="J152"/>
  <c r="J141"/>
  <c r="J134"/>
  <c r="J127"/>
  <c r="BK121"/>
  <c r="J114"/>
  <c i="4" r="J170"/>
  <c r="J153"/>
  <c r="BK115"/>
  <c r="J92"/>
  <c i="3" r="BK215"/>
  <c r="J189"/>
  <c r="J171"/>
  <c r="BK157"/>
  <c r="BK141"/>
  <c r="J119"/>
  <c r="BK101"/>
  <c i="2" r="BK543"/>
  <c r="BK524"/>
  <c r="J501"/>
  <c r="BK473"/>
  <c r="BK446"/>
  <c r="J426"/>
  <c r="BK405"/>
  <c r="BK392"/>
  <c r="BK376"/>
  <c r="BK351"/>
  <c r="BK339"/>
  <c r="BK322"/>
  <c r="BK297"/>
  <c r="BK282"/>
  <c r="BK273"/>
  <c r="BK254"/>
  <c r="J223"/>
  <c i="6" r="BK148"/>
  <c r="J140"/>
  <c r="BK134"/>
  <c r="BK129"/>
  <c r="BK122"/>
  <c r="J113"/>
  <c r="BK108"/>
  <c r="J88"/>
  <c i="5" r="BK91"/>
  <c i="4" r="J157"/>
  <c r="BK139"/>
  <c r="BK124"/>
  <c r="BK105"/>
  <c r="BK97"/>
  <c r="BK93"/>
  <c i="3" r="BK229"/>
  <c r="J205"/>
  <c r="J183"/>
  <c r="BK177"/>
  <c r="J161"/>
  <c r="J111"/>
  <c r="BK88"/>
  <c i="2" r="J560"/>
  <c r="BK521"/>
  <c r="BK487"/>
  <c r="J467"/>
  <c r="J446"/>
  <c r="BK429"/>
  <c r="BK384"/>
  <c r="BK364"/>
  <c r="BK348"/>
  <c r="BK312"/>
  <c r="J291"/>
  <c r="J263"/>
  <c r="BK251"/>
  <c r="BK226"/>
  <c r="BK197"/>
  <c r="BK189"/>
  <c r="BK175"/>
  <c r="BK169"/>
  <c r="BK157"/>
  <c r="BK132"/>
  <c r="J113"/>
  <c r="J94"/>
  <c r="J153"/>
  <c r="J139"/>
  <c r="BK117"/>
  <c r="J103"/>
  <c r="BK91"/>
  <c l="1" r="R90"/>
  <c r="P219"/>
  <c r="BK244"/>
  <c r="J244"/>
  <c r="J64"/>
  <c r="R244"/>
  <c r="P269"/>
  <c r="BK483"/>
  <c r="J483"/>
  <c r="J66"/>
  <c r="R483"/>
  <c r="P534"/>
  <c i="3" r="P87"/>
  <c r="BK164"/>
  <c r="J164"/>
  <c r="J64"/>
  <c r="T164"/>
  <c i="4" r="BK85"/>
  <c r="R85"/>
  <c r="T85"/>
  <c r="T101"/>
  <c r="R167"/>
  <c i="5" r="BK83"/>
  <c r="J83"/>
  <c r="J61"/>
  <c r="T83"/>
  <c r="T82"/>
  <c r="T81"/>
  <c i="2" r="P90"/>
  <c r="BK269"/>
  <c r="J269"/>
  <c r="J65"/>
  <c r="T269"/>
  <c r="P483"/>
  <c r="BK534"/>
  <c r="J534"/>
  <c r="J67"/>
  <c r="R534"/>
  <c i="3" r="T87"/>
  <c r="T86"/>
  <c r="T85"/>
  <c r="R164"/>
  <c i="4" r="P85"/>
  <c r="R101"/>
  <c r="T167"/>
  <c i="5" r="P83"/>
  <c r="P82"/>
  <c r="P81"/>
  <c i="1" r="AU58"/>
  <c i="6" r="P85"/>
  <c r="T85"/>
  <c r="P147"/>
  <c r="T147"/>
  <c r="P200"/>
  <c r="R200"/>
  <c i="7" r="BK81"/>
  <c r="BK80"/>
  <c r="J80"/>
  <c r="J59"/>
  <c i="2" r="BK90"/>
  <c r="J90"/>
  <c r="J61"/>
  <c r="T90"/>
  <c r="BK219"/>
  <c r="J219"/>
  <c r="J63"/>
  <c r="R219"/>
  <c r="T219"/>
  <c r="P244"/>
  <c r="T244"/>
  <c r="R269"/>
  <c r="T483"/>
  <c r="T534"/>
  <c i="3" r="BK87"/>
  <c r="J87"/>
  <c r="J61"/>
  <c r="R87"/>
  <c r="R86"/>
  <c r="R85"/>
  <c r="P164"/>
  <c i="4" r="BK101"/>
  <c r="J101"/>
  <c r="J62"/>
  <c r="P101"/>
  <c r="BK167"/>
  <c r="J167"/>
  <c r="J63"/>
  <c r="P167"/>
  <c i="5" r="R83"/>
  <c r="R82"/>
  <c r="R81"/>
  <c i="6" r="BK85"/>
  <c r="J85"/>
  <c r="J61"/>
  <c r="R85"/>
  <c r="BK147"/>
  <c r="J147"/>
  <c r="J62"/>
  <c r="R147"/>
  <c r="BK200"/>
  <c r="J200"/>
  <c r="J63"/>
  <c r="T200"/>
  <c i="7" r="P81"/>
  <c r="P80"/>
  <c i="1" r="AU60"/>
  <c i="7" r="R81"/>
  <c r="R80"/>
  <c r="T81"/>
  <c r="T80"/>
  <c i="2" r="F55"/>
  <c r="E78"/>
  <c r="J82"/>
  <c r="BE91"/>
  <c r="BE100"/>
  <c r="BE106"/>
  <c r="BE110"/>
  <c r="BE113"/>
  <c r="BE121"/>
  <c r="BE139"/>
  <c r="BE150"/>
  <c r="J55"/>
  <c r="BE94"/>
  <c r="BE97"/>
  <c r="BE103"/>
  <c r="BE117"/>
  <c r="BE127"/>
  <c r="BE132"/>
  <c r="BE143"/>
  <c r="BE146"/>
  <c r="BE153"/>
  <c r="BE157"/>
  <c r="BE161"/>
  <c r="BE169"/>
  <c r="BE172"/>
  <c r="BE175"/>
  <c r="BE183"/>
  <c r="BE186"/>
  <c r="BE189"/>
  <c r="BE193"/>
  <c r="BE197"/>
  <c r="BE200"/>
  <c r="BE223"/>
  <c r="BE237"/>
  <c r="BE245"/>
  <c r="BE254"/>
  <c r="BE257"/>
  <c r="BE266"/>
  <c r="BE288"/>
  <c r="BE322"/>
  <c r="BE327"/>
  <c r="BE333"/>
  <c r="BE339"/>
  <c r="BE342"/>
  <c r="BE354"/>
  <c r="BE360"/>
  <c r="BE392"/>
  <c r="BE399"/>
  <c r="BE414"/>
  <c r="BE426"/>
  <c r="BE436"/>
  <c r="BE449"/>
  <c r="BE456"/>
  <c r="BE470"/>
  <c r="BE505"/>
  <c r="BE548"/>
  <c r="BE553"/>
  <c r="BE564"/>
  <c r="BE567"/>
  <c r="BK215"/>
  <c r="J215"/>
  <c r="J62"/>
  <c r="BK570"/>
  <c r="J570"/>
  <c r="J68"/>
  <c i="3" r="J82"/>
  <c r="BE150"/>
  <c r="BE153"/>
  <c r="BE157"/>
  <c r="BE174"/>
  <c r="BE177"/>
  <c r="BE212"/>
  <c r="BK156"/>
  <c r="J156"/>
  <c r="J62"/>
  <c i="4" r="F55"/>
  <c r="BE86"/>
  <c r="BE88"/>
  <c r="BE90"/>
  <c r="BE91"/>
  <c r="BE93"/>
  <c r="BE94"/>
  <c r="BE95"/>
  <c r="BE96"/>
  <c r="BE97"/>
  <c r="BE102"/>
  <c r="BE109"/>
  <c r="BE112"/>
  <c r="BE115"/>
  <c r="BE118"/>
  <c r="BE142"/>
  <c r="BE150"/>
  <c i="5" r="J52"/>
  <c r="E71"/>
  <c r="J78"/>
  <c r="BE88"/>
  <c i="6" r="E48"/>
  <c r="F80"/>
  <c r="BE86"/>
  <c r="BE87"/>
  <c r="BE88"/>
  <c r="BE103"/>
  <c r="BE105"/>
  <c r="BE108"/>
  <c r="BE110"/>
  <c r="BE112"/>
  <c r="BE118"/>
  <c r="BE122"/>
  <c r="BE124"/>
  <c r="BE127"/>
  <c r="BE128"/>
  <c r="BE129"/>
  <c r="BE132"/>
  <c r="BE133"/>
  <c r="BE136"/>
  <c r="BE139"/>
  <c r="BE141"/>
  <c r="BE146"/>
  <c i="7" r="BE138"/>
  <c i="2" r="BE216"/>
  <c r="BE220"/>
  <c r="BE233"/>
  <c r="BE251"/>
  <c r="BE260"/>
  <c r="BE273"/>
  <c r="BE294"/>
  <c r="BE300"/>
  <c r="BE306"/>
  <c r="BE318"/>
  <c r="BE336"/>
  <c r="BE351"/>
  <c r="BE373"/>
  <c r="BE376"/>
  <c r="BE380"/>
  <c r="BE384"/>
  <c r="BE388"/>
  <c r="BE402"/>
  <c r="BE408"/>
  <c r="BE423"/>
  <c r="BE433"/>
  <c r="BE439"/>
  <c r="BE442"/>
  <c r="BE452"/>
  <c r="BE464"/>
  <c r="BE480"/>
  <c r="BE490"/>
  <c r="BE497"/>
  <c r="BE501"/>
  <c r="BE513"/>
  <c r="BE517"/>
  <c r="BE527"/>
  <c r="BE535"/>
  <c i="3" r="E48"/>
  <c r="J52"/>
  <c r="BE95"/>
  <c r="BE98"/>
  <c r="BE105"/>
  <c r="BE111"/>
  <c r="BE127"/>
  <c r="BE130"/>
  <c r="BE144"/>
  <c r="BE165"/>
  <c r="BE186"/>
  <c r="BE195"/>
  <c r="BE198"/>
  <c r="BE202"/>
  <c r="BE205"/>
  <c i="4" r="J55"/>
  <c r="BE89"/>
  <c r="BE105"/>
  <c r="BE128"/>
  <c r="BE136"/>
  <c r="BE149"/>
  <c r="BE157"/>
  <c r="BE160"/>
  <c r="BE168"/>
  <c i="5" r="F55"/>
  <c i="6" r="J55"/>
  <c r="BE109"/>
  <c r="BE113"/>
  <c r="BE117"/>
  <c r="BE125"/>
  <c r="BE131"/>
  <c r="BE135"/>
  <c r="BE137"/>
  <c r="BE140"/>
  <c r="BE142"/>
  <c r="BE152"/>
  <c r="BE169"/>
  <c r="BE181"/>
  <c r="BE185"/>
  <c r="BE192"/>
  <c r="BE202"/>
  <c r="BE204"/>
  <c i="7" r="J52"/>
  <c r="J55"/>
  <c r="BE85"/>
  <c r="BE88"/>
  <c r="BE107"/>
  <c r="BE110"/>
  <c r="BE132"/>
  <c i="2" r="BE205"/>
  <c r="BE210"/>
  <c r="BE226"/>
  <c r="BE230"/>
  <c r="BE240"/>
  <c r="BE248"/>
  <c r="BE263"/>
  <c r="BE270"/>
  <c r="BE276"/>
  <c r="BE279"/>
  <c r="BE282"/>
  <c r="BE285"/>
  <c r="BE291"/>
  <c r="BE297"/>
  <c r="BE303"/>
  <c r="BE309"/>
  <c r="BE312"/>
  <c r="BE315"/>
  <c r="BE330"/>
  <c r="BE345"/>
  <c r="BE348"/>
  <c r="BE357"/>
  <c r="BE364"/>
  <c r="BE368"/>
  <c r="BE395"/>
  <c r="BE405"/>
  <c r="BE411"/>
  <c r="BE417"/>
  <c r="BE420"/>
  <c r="BE429"/>
  <c r="BE446"/>
  <c r="BE461"/>
  <c r="BE467"/>
  <c r="BE473"/>
  <c r="BE477"/>
  <c r="BE484"/>
  <c r="BE487"/>
  <c r="BE493"/>
  <c r="BE509"/>
  <c r="BE521"/>
  <c r="BE524"/>
  <c r="BE530"/>
  <c r="BE539"/>
  <c r="BE543"/>
  <c r="BE556"/>
  <c r="BE560"/>
  <c r="BE571"/>
  <c i="3" r="F55"/>
  <c r="BE88"/>
  <c r="BE92"/>
  <c r="BE101"/>
  <c r="BE108"/>
  <c r="BE115"/>
  <c r="BE119"/>
  <c r="BE124"/>
  <c r="BE135"/>
  <c r="BE138"/>
  <c r="BE141"/>
  <c r="BE147"/>
  <c r="BE161"/>
  <c r="BE168"/>
  <c r="BE171"/>
  <c r="BE180"/>
  <c r="BE183"/>
  <c r="BE189"/>
  <c r="BE192"/>
  <c r="BE208"/>
  <c r="BE215"/>
  <c r="BE218"/>
  <c r="BE221"/>
  <c r="BE225"/>
  <c r="BE229"/>
  <c r="BE233"/>
  <c r="BK160"/>
  <c r="J160"/>
  <c r="J63"/>
  <c r="BK232"/>
  <c r="J232"/>
  <c r="J65"/>
  <c i="4" r="E48"/>
  <c r="J52"/>
  <c r="BE87"/>
  <c r="BE92"/>
  <c r="BE100"/>
  <c r="BE106"/>
  <c r="BE121"/>
  <c r="BE124"/>
  <c r="BE132"/>
  <c r="BE139"/>
  <c r="BE146"/>
  <c r="BE153"/>
  <c r="BE163"/>
  <c r="BE169"/>
  <c r="BE170"/>
  <c r="BE171"/>
  <c i="5" r="BE84"/>
  <c r="BE91"/>
  <c i="6" r="J52"/>
  <c r="BE104"/>
  <c r="BE106"/>
  <c r="BE107"/>
  <c r="BE111"/>
  <c r="BE114"/>
  <c r="BE115"/>
  <c r="BE116"/>
  <c r="BE119"/>
  <c r="BE120"/>
  <c r="BE121"/>
  <c r="BE123"/>
  <c r="BE126"/>
  <c r="BE130"/>
  <c r="BE134"/>
  <c r="BE138"/>
  <c r="BE148"/>
  <c r="BE153"/>
  <c r="BE157"/>
  <c r="BE161"/>
  <c r="BE165"/>
  <c r="BE173"/>
  <c r="BE177"/>
  <c r="BE189"/>
  <c r="BE196"/>
  <c r="BE201"/>
  <c r="BE203"/>
  <c i="7" r="E48"/>
  <c r="F55"/>
  <c r="BE82"/>
  <c r="BE93"/>
  <c r="BE96"/>
  <c r="BE99"/>
  <c r="BE104"/>
  <c r="BE127"/>
  <c r="BE135"/>
  <c r="BE144"/>
  <c r="BE147"/>
  <c i="5" r="F34"/>
  <c i="1" r="BA58"/>
  <c i="5" r="F35"/>
  <c i="1" r="BB58"/>
  <c i="6" r="J34"/>
  <c i="1" r="AW59"/>
  <c i="4" r="F35"/>
  <c i="1" r="BB57"/>
  <c i="6" r="F35"/>
  <c i="1" r="BB59"/>
  <c i="7" r="J34"/>
  <c i="1" r="AW60"/>
  <c i="5" r="J34"/>
  <c i="1" r="AW58"/>
  <c i="5" r="F36"/>
  <c i="1" r="BC58"/>
  <c i="7" r="F34"/>
  <c i="1" r="BA60"/>
  <c i="3" r="J34"/>
  <c i="1" r="AW56"/>
  <c i="3" r="F34"/>
  <c i="1" r="BA56"/>
  <c i="6" r="F34"/>
  <c i="1" r="BA59"/>
  <c i="7" r="F36"/>
  <c i="1" r="BC60"/>
  <c i="4" r="F37"/>
  <c i="1" r="BD57"/>
  <c i="4" r="J34"/>
  <c i="1" r="AW57"/>
  <c i="7" r="F37"/>
  <c i="1" r="BD60"/>
  <c i="2" r="F34"/>
  <c i="1" r="BA55"/>
  <c i="4" r="F36"/>
  <c i="1" r="BC57"/>
  <c i="6" r="F37"/>
  <c i="1" r="BD59"/>
  <c i="5" r="F37"/>
  <c i="1" r="BD58"/>
  <c i="3" r="F37"/>
  <c i="1" r="BD56"/>
  <c i="3" r="F35"/>
  <c i="1" r="BB56"/>
  <c i="7" r="F35"/>
  <c i="1" r="BB60"/>
  <c i="4" r="F34"/>
  <c i="1" r="BA57"/>
  <c i="2" r="J34"/>
  <c i="1" r="AW55"/>
  <c i="2" r="F35"/>
  <c i="1" r="BB55"/>
  <c i="6" r="F36"/>
  <c i="1" r="BC59"/>
  <c i="2" r="F36"/>
  <c i="1" r="BC55"/>
  <c i="2" r="F37"/>
  <c i="1" r="BD55"/>
  <c i="3" r="F36"/>
  <c i="1" r="BC56"/>
  <c i="6" l="1" r="R84"/>
  <c r="R83"/>
  <c r="T84"/>
  <c r="T83"/>
  <c i="2" r="P89"/>
  <c r="P88"/>
  <c i="1" r="AU55"/>
  <c i="4" r="R84"/>
  <c r="R83"/>
  <c r="BK84"/>
  <c r="J84"/>
  <c r="J60"/>
  <c i="2" r="R89"/>
  <c r="R88"/>
  <c i="6" r="P84"/>
  <c r="P83"/>
  <c i="1" r="AU59"/>
  <c i="4" r="T84"/>
  <c r="T83"/>
  <c i="2" r="T89"/>
  <c r="T88"/>
  <c i="4" r="P84"/>
  <c r="P83"/>
  <c i="1" r="AU57"/>
  <c i="3" r="P86"/>
  <c r="P85"/>
  <c i="1" r="AU56"/>
  <c i="2" r="BK89"/>
  <c r="J89"/>
  <c r="J60"/>
  <c i="3" r="BK86"/>
  <c r="J86"/>
  <c r="J60"/>
  <c i="4" r="J85"/>
  <c r="J61"/>
  <c i="5" r="BK82"/>
  <c r="J82"/>
  <c r="J60"/>
  <c i="6" r="BK84"/>
  <c r="J84"/>
  <c r="J60"/>
  <c i="7" r="J81"/>
  <c r="J60"/>
  <c i="4" r="F33"/>
  <c i="1" r="AZ57"/>
  <c r="BB54"/>
  <c r="W31"/>
  <c i="7" r="J33"/>
  <c i="1" r="AV60"/>
  <c r="AT60"/>
  <c i="2" r="F33"/>
  <c i="1" r="AZ55"/>
  <c r="BD54"/>
  <c r="W33"/>
  <c i="6" r="J33"/>
  <c i="1" r="AV59"/>
  <c r="AT59"/>
  <c i="7" r="J30"/>
  <c i="1" r="AG60"/>
  <c r="AN60"/>
  <c r="BC54"/>
  <c r="W32"/>
  <c i="5" r="F33"/>
  <c i="1" r="AZ58"/>
  <c i="7" r="F33"/>
  <c i="1" r="AZ60"/>
  <c i="3" r="J33"/>
  <c i="1" r="AV56"/>
  <c r="AT56"/>
  <c i="2" r="J33"/>
  <c i="1" r="AV55"/>
  <c r="AT55"/>
  <c i="3" r="F33"/>
  <c i="1" r="AZ56"/>
  <c i="6" r="F33"/>
  <c i="1" r="AZ59"/>
  <c r="BA54"/>
  <c r="AW54"/>
  <c r="AK30"/>
  <c i="4" r="J33"/>
  <c i="1" r="AV57"/>
  <c r="AT57"/>
  <c i="5" r="J33"/>
  <c i="1" r="AV58"/>
  <c r="AT58"/>
  <c i="7" l="1" r="J39"/>
  <c i="2" r="BK88"/>
  <c r="J88"/>
  <c i="3" r="BK85"/>
  <c r="J85"/>
  <c r="J59"/>
  <c i="4" r="BK83"/>
  <c r="J83"/>
  <c r="J59"/>
  <c i="5" r="BK81"/>
  <c r="J81"/>
  <c i="6" r="BK83"/>
  <c r="J83"/>
  <c i="1" r="AZ54"/>
  <c r="W29"/>
  <c i="5" r="J30"/>
  <c i="1" r="AG58"/>
  <c r="AN58"/>
  <c r="AX54"/>
  <c r="AU54"/>
  <c i="2" r="J30"/>
  <c i="1" r="AG55"/>
  <c r="AN55"/>
  <c r="W30"/>
  <c r="AY54"/>
  <c i="6" r="J30"/>
  <c i="1" r="AG59"/>
  <c r="AN59"/>
  <c i="2" l="1" r="J39"/>
  <c r="J59"/>
  <c i="5" r="J39"/>
  <c r="J59"/>
  <c i="6" r="J59"/>
  <c r="J39"/>
  <c i="1" r="AV54"/>
  <c r="AK29"/>
  <c i="4" r="J30"/>
  <c i="1" r="AG57"/>
  <c r="AN57"/>
  <c i="3" r="J30"/>
  <c i="1" r="AG56"/>
  <c r="AN56"/>
  <c i="3" l="1" r="J39"/>
  <c i="4" r="J39"/>
  <c i="1" r="AG54"/>
  <c r="AK26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<sst xmlns="http://schemas.openxmlformats.org/spreadsheetml/2006/main">
  <si>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</si>
  <si>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</si>
  <si>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</si>
  <si>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</si>
  <si>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</si>
  <si>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{db3e7cac-e931-41f6-b4bc-7b9e27259ea5}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</si>
  <si>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</si>
  <si>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</si>
  <si>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</si>
  <si>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</si>
  <si>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</si>
  <si>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</si>
  <si>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</si>
  <si>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</si>
  <si>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1593-4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</si>
  <si>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</si>
  <si>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</si>
  <si>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Sušice – Volšovy – zásobování pitnou vodou, III. etapa</t>
  </si>
  <si>
    <t>KSO:</t>
  </si>
  <si>
    <t>827 1</t>
  </si>
  <si>
    <t>CC-CZ:</t>
  </si>
  <si>
    <t>222</t>
  </si>
  <si>
    <t>Místo:</t>
  </si>
  <si>
    <t>Sušice – část Volšovy</t>
  </si>
  <si>
    <t>Datum:</t>
  </si>
  <si>
    <t>10. 1. 2020</t>
  </si>
  <si>
    <t>CZ-CPA:</t>
  </si>
  <si>
    <t>42.21.12</t>
  </si>
  <si>
    <t>Zadavatel:</t>
  </si>
  <si>
    <t>IČ:</t>
  </si>
  <si>
    <t/>
  </si>
  <si>
    <t>Město Sušice					</t>
  </si>
  <si>
    <t>DIČ:</t>
  </si>
  <si>
    <t>Uchazeč:</t>
  </si>
  <si>
    <t>Vyplň údaj</t>
  </si>
  <si>
    <t>Projektant:</t>
  </si>
  <si>
    <t>VH-TRES spol.s r.o., České Budějovice</t>
  </si>
  <si>
    <t>True</t>
  </si>
  <si>
    <t>Zpracovatel:</t>
  </si>
  <si>
    <t xml:space="preserve"> </t>
  </si>
  <si>
    <t>Poznámka:</t>
  </si>
  <si>
    <t>Soupis prací je sestaven s využitím Cenové soustavy ÚRS 2020/I.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</si>
  <si>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</si>
  <si>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</si>
  <si>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</si>
  <si>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</si>
  <si>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</si>
  <si>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</si>
  <si>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</si>
  <si>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</si>
  <si>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</si>
  <si>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</si>
  <si>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</si>
  <si>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</si>
  <si>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</si>
  <si>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</si>
  <si>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</si>
  <si>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</si>
  <si>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</si>
  <si>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</si>
  <si>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</si>
  <si>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</si>
  <si>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</si>
  <si>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</si>
  <si>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</si>
  <si>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</si>
  <si>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</si>
  <si>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</si>
  <si>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</si>
  <si>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</si>
  <si>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</si>
  <si>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</si>
  <si>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</si>
  <si>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</si>
  <si>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</si>
  <si>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</si>
  <si>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</si>
  <si>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</si>
  <si>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</si>
  <si>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</si>
  <si>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</si>
  <si>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IO 01</t>
  </si>
  <si>
    <t xml:space="preserve">Vodovodní řad „Volšovy – C“ </t>
  </si>
  <si>
    <t>ING</t>
  </si>
  <si>
    <t>1</t>
  </si>
  <si>
    <t>{0998f837-f674-453f-8546-4ea958f2bf6d}</t>
  </si>
  <si>
    <t>827 11</t>
  </si>
  <si>
    <t>2</t>
  </si>
  <si>
    <t>IO 02</t>
  </si>
  <si>
    <t xml:space="preserve">Vodovodní přípojky </t>
  </si>
  <si>
    <t>{e712e77f-bba8-4427-b60e-6ca391ce8554}</t>
  </si>
  <si>
    <t>IO 03</t>
  </si>
  <si>
    <t>Přípojka NN</t>
  </si>
  <si>
    <t>{a2a6397c-e99f-48cc-811d-bf7c85840f8f}</t>
  </si>
  <si>
    <t>828 73</t>
  </si>
  <si>
    <t>PS 01</t>
  </si>
  <si>
    <t>Technologické vystrojení ATS</t>
  </si>
  <si>
    <t>PRO</t>
  </si>
  <si>
    <t>{b61d9892-ea7a-4850-8e3f-2ddf3d4110f5}</t>
  </si>
  <si>
    <t>PS 02</t>
  </si>
  <si>
    <t>Technologická část elektro</t>
  </si>
  <si>
    <t>{6760d3ce-335a-43bb-b794-1401fc398c5d}</t>
  </si>
  <si>
    <t>VON</t>
  </si>
  <si>
    <t>Vedlejší a ostatní náklady</t>
  </si>
  <si>
    <t>{8b6f5725-bc07-47bd-a214-e8428b7a80a5}</t>
  </si>
  <si>
    <t>KRYCÍ LIST SOUPISU PRACÍ</t>
  </si>
  <si>
    <t>Objekt:</t>
  </si>
  <si>
    <t xml:space="preserve">IO 01 - Vodovodní řad „Volšovy – C“ </t>
  </si>
  <si>
    <t>2222</t>
  </si>
  <si>
    <t>42.21.13</t>
  </si>
  <si>
    <t>Město Sušice</t>
  </si>
  <si>
    <t>REKAPITULACE ČLENĚNÍ SOUPISU PRACÍ</t>
  </si>
  <si>
    <t>Kód dílu - Popis</t>
  </si>
  <si>
    <t>Cena celkem [CZK]</t>
  </si>
  <si>
    <t>-1</t>
  </si>
  <si>
    <t>01 - Vodovod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</si>
  <si>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</si>
  <si>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</si>
  <si>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</si>
  <si>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</si>
  <si>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</si>
  <si>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</si>
  <si>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</si>
  <si>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</si>
  <si>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</si>
  <si>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</si>
  <si>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</si>
  <si>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</si>
  <si>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</si>
  <si>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</si>
  <si>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</si>
  <si>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</si>
  <si>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</si>
  <si>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</si>
  <si>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</si>
  <si>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</si>
  <si>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</si>
  <si>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01</t>
  </si>
  <si>
    <t>Vodovod</t>
  </si>
  <si>
    <t>ROZPOCET</t>
  </si>
  <si>
    <t>Zemní práce</t>
  </si>
  <si>
    <t>K</t>
  </si>
  <si>
    <t>113107222</t>
  </si>
  <si>
    <t>Odstranění podkladů nebo krytů s přemístěním hmot na skládku na vzdálenost do 20 m nebo s naložením na dopravní prostředek v ploše jednotlivě přes 200 m2 z kameniva hrubého drceného, o tl. vrstvy přes 100 do 200 mm</t>
  </si>
  <si>
    <t>m2</t>
  </si>
  <si>
    <t>CS ÚRS 2020 01</t>
  </si>
  <si>
    <t>4</t>
  </si>
  <si>
    <t>2012331797</t>
  </si>
  <si>
    <t>VV</t>
  </si>
  <si>
    <t xml:space="preserve">"viz. technická zpráva - vrstva MZK tl.200 mm"   650,0</t>
  </si>
  <si>
    <t>Součet</t>
  </si>
  <si>
    <t>113107223</t>
  </si>
  <si>
    <t>Odstranění podkladů nebo krytů s přemístěním hmot na skládku na vzdálenost do 20 m nebo s naložením na dopravní prostředek v ploše jednotlivě přes 200 m2 z kameniva hrubého drceného, o tl. vrstvy přes 200 do 300 mm</t>
  </si>
  <si>
    <t>1254239627</t>
  </si>
  <si>
    <t xml:space="preserve">"viz. technická zpráva - vrstva ŠD tl.250 mm"   650,0</t>
  </si>
  <si>
    <t>3</t>
  </si>
  <si>
    <t>113107242</t>
  </si>
  <si>
    <t>Odstranění podkladů nebo krytů strojně plochy jednotlivě přes 200 m2 s přemístěním hmot na skládku na vzdálenost do 20 m nebo s naložením na dopravní prostředek živičných, o tl. vrstvy přes 50 do 100 mm</t>
  </si>
  <si>
    <t>-1333352874</t>
  </si>
  <si>
    <t xml:space="preserve">"viz. technická zpráva - vrstva ACL 22S tl.70 mm"   650,0</t>
  </si>
  <si>
    <t>113107243</t>
  </si>
  <si>
    <t>Odstranění podkladů nebo krytů s přemístěním hmot na skládku na vzdálenost do 20 m nebo s naložením na dopravní prostředek v ploše jednotlivě přes 200 m2 živičných, o tl. vrstvy přes 100 do 150 mm</t>
  </si>
  <si>
    <t>-1611389506</t>
  </si>
  <si>
    <t xml:space="preserve">"viz. technická zpráva - vrstva ACP 22S tl.110 mm"   650,0</t>
  </si>
  <si>
    <t>5</t>
  </si>
  <si>
    <t>113154263</t>
  </si>
  <si>
    <t>Frézování živičného podkladu nebo krytu s naložením na dopravní prostředek plochy přes 500 do 1 000 m2 s překážkami v trase pruhu šířky přes 1 m do 2 m, tloušťky vrstvy 50 mm</t>
  </si>
  <si>
    <t>-1346477184</t>
  </si>
  <si>
    <t xml:space="preserve">"viz. technická zpráva - vrstva SMA 11S tl.50 mm"   650,0</t>
  </si>
  <si>
    <t>6</t>
  </si>
  <si>
    <t>115101201</t>
  </si>
  <si>
    <t>Čerpání vody na dopravní výšku do 10 m s uvažovaným průměrným přítokem do 500 l/min</t>
  </si>
  <si>
    <t>hod</t>
  </si>
  <si>
    <t>-1759150760</t>
  </si>
  <si>
    <t>vč.poplatku za stočné</t>
  </si>
  <si>
    <t>8,0*50</t>
  </si>
  <si>
    <t>7</t>
  </si>
  <si>
    <t>115101301</t>
  </si>
  <si>
    <t>Pohotovost záložní čerpací soupravy pro dopravní výšku do 10 m s uvažovaným průměrným přítokem do 500 l/min</t>
  </si>
  <si>
    <t>den</t>
  </si>
  <si>
    <t>-98491689</t>
  </si>
  <si>
    <t>50</t>
  </si>
  <si>
    <t>8</t>
  </si>
  <si>
    <t>119001411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</si>
  <si>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potrubí betonového, kameninového nebo železobetonového, světlosti DN do 200</t>
  </si>
  <si>
    <t>m</t>
  </si>
  <si>
    <t>-1686068920</t>
  </si>
  <si>
    <t>viz. příloha č.2.</t>
  </si>
  <si>
    <t xml:space="preserve">"dešťová kanalizace DN 200"   15,0</t>
  </si>
  <si>
    <t>9</t>
  </si>
  <si>
    <t>119001421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</si>
  <si>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kabelů a kabelových tratí z volně ložených kabelů a to do 3 kabelů</t>
  </si>
  <si>
    <t>-177909234</t>
  </si>
  <si>
    <t xml:space="preserve">"sděl. metalické podzem. vedení"   1,0*3</t>
  </si>
  <si>
    <t>10</t>
  </si>
  <si>
    <t>120001101</t>
  </si>
  <si>
    <t>Příplatek k cenám vykopávek za ztížení vykopávky v blízkosti podzemního vedení nebo výbušnin v horninách jakékoliv třídy</t>
  </si>
  <si>
    <t>m3</t>
  </si>
  <si>
    <t>770580644</t>
  </si>
  <si>
    <t xml:space="preserve">"dešťová kanalizace DN 200"   (1,60-0,68)*1,0*2,5*15,0</t>
  </si>
  <si>
    <t xml:space="preserve">"sděl. metalické podzem. vedení"   (1,55-0,68)*1,0*2,5*3</t>
  </si>
  <si>
    <t xml:space="preserve">"nadzemní vedení NN a VN"   (1,60-0,68)*1,0*5,0*2</t>
  </si>
  <si>
    <t>11</t>
  </si>
  <si>
    <t>121151103</t>
  </si>
  <si>
    <t>Sejmutí ornice strojně při souvislé ploše do 100 m2, tl. vrstvy do 200 mm</t>
  </si>
  <si>
    <t>1042178465</t>
  </si>
  <si>
    <t xml:space="preserve">"viz. kubaturový list"   13,07/0,1</t>
  </si>
  <si>
    <t xml:space="preserve">"viz. příloha č. C.2. - vysazení potrubí pro napojení přípojky pro p.č. 425/4"   1,0*5,0</t>
  </si>
  <si>
    <t xml:space="preserve">"viz. příloha č. 6. - rozšíření výkopu pro ATS stanici"   2,60*5,30</t>
  </si>
  <si>
    <t>12</t>
  </si>
  <si>
    <t>132254205</t>
  </si>
  <si>
    <t>Hloubení zapažených rýh šířky přes 800 do 2 000 mm strojně s urovnáním dna do předepsaného profilu a spádu v hornině třídy těžitelnosti I skupiny 3 přes 500 do 1 000 m3</t>
  </si>
  <si>
    <t>730875785</t>
  </si>
  <si>
    <t xml:space="preserve">"viz. kubaturový list"   510,46</t>
  </si>
  <si>
    <t xml:space="preserve">"viz. příloha č. C.2. - vysazení potrubí pro napojení přípojky pro p.č. 425/4"   (1,55-0,10)*1,00*5,00</t>
  </si>
  <si>
    <t xml:space="preserve">"viz. příloha č. 6. - rozšíření výkopu pro ATS stanici"   2,60*3,10*5,30</t>
  </si>
  <si>
    <t xml:space="preserve">"viz. příloha č. 7. - výměna UV"   1,5*3</t>
  </si>
  <si>
    <t xml:space="preserve">"viz. příloha č.2. a 3. - trativody z drenážních trubek"   0,038*493,0</t>
  </si>
  <si>
    <t>13</t>
  </si>
  <si>
    <t>151101101</t>
  </si>
  <si>
    <t>Zřízení pažení a rozepření stěn rýh pro podzemní vedení pro všechny šířky rýhy příložné pro jakoukoliv mezerovitost, hloubky do 2 m</t>
  </si>
  <si>
    <t>844310333</t>
  </si>
  <si>
    <t xml:space="preserve">"viz. kubaturový list"   1535,91-6,53-19,54-5,25-4,88-18,49</t>
  </si>
  <si>
    <t xml:space="preserve">"viz. příloha č. C.2. - vysazení potrubí pro napojení přípojky pro p.č. 425/4"   1,55*5,00*2</t>
  </si>
  <si>
    <t>14</t>
  </si>
  <si>
    <t>151101102</t>
  </si>
  <si>
    <t>Zřízení pažení a rozepření stěn rýh pro podzemní vedení pro všechny šířky rýhy příložné pro jakoukoliv mezerovitost, hloubky do 4 m</t>
  </si>
  <si>
    <t>-611421207</t>
  </si>
  <si>
    <t xml:space="preserve">"viz. kubaturový list"   6,53+19,54+5,25+4,88+18,49</t>
  </si>
  <si>
    <t>151101111</t>
  </si>
  <si>
    <t>Odstranění pažení a rozepření stěn rýh pro podzemní vedení s uložením materiálu na vzdálenost do 3 m od kraje výkopu příložné, hloubky do 2 m</t>
  </si>
  <si>
    <t>-52769224</t>
  </si>
  <si>
    <t>16</t>
  </si>
  <si>
    <t>151101112</t>
  </si>
  <si>
    <t>Odstranění pažení a rozepření stěn rýh pro podzemní vedení s uložením materiálu na vzdálenost do 3 m od kraje výkopu příložné, hloubky přes 2 do 4 m</t>
  </si>
  <si>
    <t>-1899272897</t>
  </si>
  <si>
    <t>17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</si>
  <si>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</si>
  <si>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</si>
  <si>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168586108</t>
  </si>
  <si>
    <t>odvoz zeminy 1-4 na skládku do 20 km"</t>
  </si>
  <si>
    <t xml:space="preserve">"výkopy-zásypy zeminou"   583,662-123,550-4,450-17,218-4,500</t>
  </si>
  <si>
    <t>18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</si>
  <si>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</si>
  <si>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</si>
  <si>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1714003973</t>
  </si>
  <si>
    <t xml:space="preserve">"výkopy-zásypy zeminou"   (583,662-123,550-4,450-17,218-4,500)*10</t>
  </si>
  <si>
    <t>19</t>
  </si>
  <si>
    <t>167151111</t>
  </si>
  <si>
    <t>Nakládání, skládání a překládání neulehlého výkopku nebo sypaniny strojně nakládání, množství přes 100 m3, z hornin třídy těžitelnosti I, skupiny 1 až 3</t>
  </si>
  <si>
    <t>189467652</t>
  </si>
  <si>
    <t>zemina a ornice ke zpětnému použití</t>
  </si>
  <si>
    <t xml:space="preserve">"viz. kubaturový list - zásyp zeminou v zeleném"   0,87+0,49+0,53+2,26+2,40+5,57+1,54+1,43+7,00+1,04+0,92+29,09+1,82+8,27+17,42+4,14+20,32+1,98+16,46</t>
  </si>
  <si>
    <t xml:space="preserve">"viz. příloha č. C.2. - vysazení potrubí pro napojení přípojky pro p.č. 425/4 - zásyp zeminou"   7,250-1,950-0,850</t>
  </si>
  <si>
    <t xml:space="preserve">"viz. příloha č. 6. - zásyp rozšíření výkopu pro ATS stanici zeminou"   42,718-25,500</t>
  </si>
  <si>
    <t xml:space="preserve">"viz. příloha č. 7. - zásyp zeminou po výměně UV"   1,5*3</t>
  </si>
  <si>
    <t xml:space="preserve">"ornice k rozprostření"   14,948</t>
  </si>
  <si>
    <t>20</t>
  </si>
  <si>
    <t>171201231</t>
  </si>
  <si>
    <t>Poplatek za uložení stavebního odpadu na recyklační skládce (skládkovné) zeminy a kamení zatříděného do Katalogu odpadů pod kódem 17 05 04</t>
  </si>
  <si>
    <t>t</t>
  </si>
  <si>
    <t>1228296832</t>
  </si>
  <si>
    <t xml:space="preserve">"výkopy-zásypy zeminou"   (583,662-123,550-4,450-17,218-4,500)*1,8</t>
  </si>
  <si>
    <t>171251201</t>
  </si>
  <si>
    <t>Uložení sypaniny na skládky nebo meziskládky bez hutnění s upravením uložené sypaniny do předepsaného tvaru</t>
  </si>
  <si>
    <t>679244069</t>
  </si>
  <si>
    <t>22</t>
  </si>
  <si>
    <t>174101101</t>
  </si>
  <si>
    <t>Zásyp sypaninou z jakékoliv horniny s uložením výkopku ve vrstvách se zhutněním jam, šachet, rýh nebo kolem objektů v těchto vykopávkách</t>
  </si>
  <si>
    <t>1366140664</t>
  </si>
  <si>
    <t xml:space="preserve">"viz. kubaturový list - zásyp štěrkodrtí 0-63 v komunikaci"   229,61-123,55-6,50</t>
  </si>
  <si>
    <t xml:space="preserve">"zásyp armatur štěrkodrtí 0-16"   0,5*13</t>
  </si>
  <si>
    <t>23</t>
  </si>
  <si>
    <t>M</t>
  </si>
  <si>
    <t>58344155</t>
  </si>
  <si>
    <t>štěrkodrť frakce 0/16</t>
  </si>
  <si>
    <t>-1525357057</t>
  </si>
  <si>
    <t xml:space="preserve">"zásyp armatur štěrkodrtí 0-16"   0,5*13*2,0</t>
  </si>
  <si>
    <t>24</t>
  </si>
  <si>
    <t>58344197</t>
  </si>
  <si>
    <t>štěrkodrť frakce 0/63</t>
  </si>
  <si>
    <t>-1625060591</t>
  </si>
  <si>
    <t xml:space="preserve">"viz. kubaturový list - zásyp štěrkodrtí 0-63 v komunikaci"   (229,61-123,55-6,50)*2</t>
  </si>
  <si>
    <t>25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</si>
  <si>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</si>
  <si>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</si>
  <si>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-1921228398</t>
  </si>
  <si>
    <t xml:space="preserve">"viz. kubaturový list"   197,74</t>
  </si>
  <si>
    <t xml:space="preserve">"viz. příloha č. C.2. - vysazení potrubí pro napojení přípojky pro p.č. 425/4"   (0,09+0,300)*1,00*5,00</t>
  </si>
  <si>
    <t>26</t>
  </si>
  <si>
    <t>58343872</t>
  </si>
  <si>
    <t>kamenivo drcené hrubé frakce 8/16</t>
  </si>
  <si>
    <t>789892321</t>
  </si>
  <si>
    <t xml:space="preserve">"viz. kubaturový list"   197,74*2</t>
  </si>
  <si>
    <t xml:space="preserve">"viz. příloha č. C.2. - vysazení potrubí pro napojení přípojky pro p.č. 425/4"   (0,09+0,30)*1,00*5,00*2</t>
  </si>
  <si>
    <t>27</t>
  </si>
  <si>
    <t>181102302</t>
  </si>
  <si>
    <t>Úprava pláně strojně v zářezech mimo skalních se zhutněním</t>
  </si>
  <si>
    <t>1981311036</t>
  </si>
  <si>
    <t xml:space="preserve">"viz. technická zpráva - úprava zemní pláně před pokládkou spodních vrstev komunikace"    650,0</t>
  </si>
  <si>
    <t>28</t>
  </si>
  <si>
    <t>181351003</t>
  </si>
  <si>
    <t>Rozprostření a urovnání ornice v rovině nebo ve svahu sklonu do 1:5 strojně při souvislé ploše do 100 m2, tl. vrstvy do 200 mm</t>
  </si>
  <si>
    <t>632321850</t>
  </si>
  <si>
    <t xml:space="preserve">"viz. příloha č. C.2. - vysazení potrubí pro napojení přípojky pro p.č. 425/4"   1,00*5,00</t>
  </si>
  <si>
    <t>29</t>
  </si>
  <si>
    <t>181411131</t>
  </si>
  <si>
    <t>Založení trávníku na půdě předem připravené plochy do 1000 m2 výsevem včetně utažení parkového v rovině nebo na svahu do 1:5</t>
  </si>
  <si>
    <t>-1486020808</t>
  </si>
  <si>
    <t>30</t>
  </si>
  <si>
    <t>00572472</t>
  </si>
  <si>
    <t>osivo směs travní krajinná-rovinná</t>
  </si>
  <si>
    <t>kg</t>
  </si>
  <si>
    <t>-1734924556</t>
  </si>
  <si>
    <t xml:space="preserve">"viz. kubaturový list"   13,07/0,1*0,015</t>
  </si>
  <si>
    <t xml:space="preserve">"viz. příloha č. C.2. - vysazení potrubí pro napojení přípojky pro p.č. 425/4"   1,00*5,00*0,015</t>
  </si>
  <si>
    <t xml:space="preserve">"viz. příloha č. 6. - rozšíření výkopu pro ATS stanici"   2,60*5,30*0,015</t>
  </si>
  <si>
    <t>Zakládání</t>
  </si>
  <si>
    <t>31</t>
  </si>
  <si>
    <t>212752101</t>
  </si>
  <si>
    <t>Trativody z drenážních trubek pro liniové stavby a komunikace se zřízením štěrkového lože pod trubky a s jejich obsypem v otevřeném výkopu trubka korugovaná sendvičová PE-HD SN 4 celoperforovaná 360° DN 100</t>
  </si>
  <si>
    <t>1278773041</t>
  </si>
  <si>
    <t xml:space="preserve">"viz. příloha č.2. a 3."   488,0+5,0</t>
  </si>
  <si>
    <t>Vodorovné konstrukce</t>
  </si>
  <si>
    <t>32</t>
  </si>
  <si>
    <t>451315136</t>
  </si>
  <si>
    <t>Podkladní a výplňové vrstvy z betonu prostého tloušťky do 200 mm, z betonu C 20/25</t>
  </si>
  <si>
    <t>162546675</t>
  </si>
  <si>
    <t xml:space="preserve">"viz. příloha č.6 - výplňový beton vyspádován k čerpací jímce"   2,7*2,0</t>
  </si>
  <si>
    <t>33</t>
  </si>
  <si>
    <t>451571111</t>
  </si>
  <si>
    <t>Lože pod dlažby ze štěrkopísků, tl. vrstvy do 100 mm</t>
  </si>
  <si>
    <t>-215567450</t>
  </si>
  <si>
    <t xml:space="preserve">"viz. příloha č.6 - dlažba kolem ATS stanice"   13,94-8,58</t>
  </si>
  <si>
    <t>34</t>
  </si>
  <si>
    <t>451573111</t>
  </si>
  <si>
    <t xml:space="preserve">Lože pod potrubí, stoky a drobné objekty v otevřeném výkopu z písku a štěrkopísku_x000d_
</t>
  </si>
  <si>
    <t>1589145096</t>
  </si>
  <si>
    <t xml:space="preserve">"viz. kubaturový list"   83,100</t>
  </si>
  <si>
    <t xml:space="preserve">"viz. příloha č. C.2. - vysazení potrubí pro napojení přípojky pro p.č. 425/4"   0,17*1,00*5,00</t>
  </si>
  <si>
    <t>35</t>
  </si>
  <si>
    <t>452311131</t>
  </si>
  <si>
    <t>Podkladní a zajišťovací konstrukce z betonu prostého v otevřeném výkopu desky pod potrubí, stoky a drobné objekty z betonu tř. C 12/15</t>
  </si>
  <si>
    <t>-1706035958</t>
  </si>
  <si>
    <t xml:space="preserve">"viz. příloha č.6 - podkladní beton. deska pod ATS stanicí"   3,0*3,7*0,1</t>
  </si>
  <si>
    <t>36</t>
  </si>
  <si>
    <t>452313131</t>
  </si>
  <si>
    <t>Podkladní a zajišťovací konstrukce z betonu prostého v otevřeném výkopu bloky pro potrubí z betonu tř. C 12/15</t>
  </si>
  <si>
    <t>-918263159</t>
  </si>
  <si>
    <t xml:space="preserve">"viz. příloha č.5. - výpis materiálu - betonový opěrný blok"   0,4*18</t>
  </si>
  <si>
    <t xml:space="preserve">"viz. příloha č.6 - patka pro osazení zvedacího zařízení"   0,3*0,3*0,4</t>
  </si>
  <si>
    <t>37</t>
  </si>
  <si>
    <t>452351101</t>
  </si>
  <si>
    <t>Bednění podkladních a zajišťovacích konstrukcí v otevřeném výkopu desek nebo sedlových loží pod potrubí, stoky a drobné objekty</t>
  </si>
  <si>
    <t>1941743618</t>
  </si>
  <si>
    <t xml:space="preserve">"viz. příloha č.6 - podkladní beton. deska pod ATS stanicí"   (3,0+3,7)*2*0,1</t>
  </si>
  <si>
    <t>38</t>
  </si>
  <si>
    <t>452353101</t>
  </si>
  <si>
    <t>Bednění podkladních a zajišťovacích konstrukcí v otevřeném výkopu bloků pro potrubí</t>
  </si>
  <si>
    <t>456335862</t>
  </si>
  <si>
    <t xml:space="preserve">"viz. příloha č.5. - výpis materiálu - betonový opěrný blok"   2,30*18</t>
  </si>
  <si>
    <t xml:space="preserve">"viz. příloha č.6 - patka pro osazení zvedacího zařízení"   0,3*4*0,4</t>
  </si>
  <si>
    <t>Komunikace pozemní</t>
  </si>
  <si>
    <t>39</t>
  </si>
  <si>
    <t>564871111</t>
  </si>
  <si>
    <t>Podklad ze štěrkodrti ŠD s rozprostřením a zhutněním, po zhutnění tl. 250 mm</t>
  </si>
  <si>
    <t>4690232</t>
  </si>
  <si>
    <t>40</t>
  </si>
  <si>
    <t>564962111</t>
  </si>
  <si>
    <t>Podklad z mechanicky zpevněného kameniva MZK (minerální beton) s rozprostřením a s hutněním, po zhutnění tl. 200 mm</t>
  </si>
  <si>
    <t>-1419889893</t>
  </si>
  <si>
    <t>41</t>
  </si>
  <si>
    <t>565176112</t>
  </si>
  <si>
    <t>Asfaltový beton vrstva podkladní ACP 22 (obalované kamenivo hrubozrnné - OKH) s rozprostřením a zhutněním v pruhu šířky do 3 m, po zhutnění tl. 110 mm</t>
  </si>
  <si>
    <t>-1225533500</t>
  </si>
  <si>
    <t>42</t>
  </si>
  <si>
    <t>573211109</t>
  </si>
  <si>
    <t>Postřik spojovací PS bez posypu kamenivem z asfaltu silničního, v množství 0,50 kg/m2</t>
  </si>
  <si>
    <t>-1391253420</t>
  </si>
  <si>
    <t xml:space="preserve">"komunikace - postřik mezi asfaltovými vrstvami"   650,0*2</t>
  </si>
  <si>
    <t>43</t>
  </si>
  <si>
    <t>576143211</t>
  </si>
  <si>
    <t>Asfaltový koberec mastixový SMA 11 (AKMS) s rozprostřením a se zhutněním v pruhu šířky do 3 m, po zhutnění tl. 50 mm</t>
  </si>
  <si>
    <t>1746488841</t>
  </si>
  <si>
    <t>44</t>
  </si>
  <si>
    <t>577166131</t>
  </si>
  <si>
    <t>Asfaltový beton vrstva ložní ACL 22 (ABVH) s rozprostřením a zhutněním z modifikovaného asfaltu, po zhutnění v pruhu šířky do 3 m, po zhutnění tl. 70 mm</t>
  </si>
  <si>
    <t>-1672403372</t>
  </si>
  <si>
    <t>45</t>
  </si>
  <si>
    <t>596811220</t>
  </si>
  <si>
    <t>Kladení dlažby z betonových nebo kameninových dlaždic komunikací pro pěší s vyplněním spár a se smetením přebytečného materiálu na vzdálenost do 3 m s ložem z kameniva těženého tl. do 30 mm velikosti dlaždic přes 0,09 m2 do 0,25 m2, pro plochy do 50 m2</t>
  </si>
  <si>
    <t>-1076454432</t>
  </si>
  <si>
    <t>46</t>
  </si>
  <si>
    <t>59245320</t>
  </si>
  <si>
    <t>dlažba skladebná betonová 40x40x5 cm přírodní</t>
  </si>
  <si>
    <t>-2143427678</t>
  </si>
  <si>
    <t xml:space="preserve">"viz. příloha č.6 - dlažba kolem ATS stanice"   5,360*1,03</t>
  </si>
  <si>
    <t>Trubní vedení</t>
  </si>
  <si>
    <t>47</t>
  </si>
  <si>
    <t>852241122</t>
  </si>
  <si>
    <t>Montáž potrubí z trub litinových tlakových přírubových normálních délek v otevřeném výkopu, kanálu nebo v šachtě DN 80</t>
  </si>
  <si>
    <t>kus</t>
  </si>
  <si>
    <t>523988109</t>
  </si>
  <si>
    <t xml:space="preserve">"viz. příloha č.5. - výpis materiálu"   4,0+6,0</t>
  </si>
  <si>
    <t>48</t>
  </si>
  <si>
    <t>TP80/025-R</t>
  </si>
  <si>
    <t>trouba se dvěma přírubami FF DN 80 mm, l=0,25 m PN 10</t>
  </si>
  <si>
    <t>-1430573738</t>
  </si>
  <si>
    <t xml:space="preserve">"viz. příloha č.5. - výpis materiálu"   4,0</t>
  </si>
  <si>
    <t>49</t>
  </si>
  <si>
    <t>TP80-R</t>
  </si>
  <si>
    <t>trouba se dvěma přírubami FF DN 80 mm, l=1,0 m PN 10</t>
  </si>
  <si>
    <t>1052062055</t>
  </si>
  <si>
    <t xml:space="preserve">"viz. příloha č.5. - výpis materiálu"   6,0</t>
  </si>
  <si>
    <t>857242122</t>
  </si>
  <si>
    <t>Montáž litinových tvarovek na potrubí litinovém tlakovém jednoosých na potrubí z trub přírubových v otevřeném výkopu, kanálu nebo v šachtě DN 80</t>
  </si>
  <si>
    <t>-1809701270</t>
  </si>
  <si>
    <t xml:space="preserve">"viz. příloha č.5. - výpis materiálu"   3,0+2,0+2,0+2,0+4,0+4,0+2,0</t>
  </si>
  <si>
    <t>51</t>
  </si>
  <si>
    <t>P80/22-R</t>
  </si>
  <si>
    <t>koleno se dvěma přírubami P 22° DN 80 PN 10</t>
  </si>
  <si>
    <t>-416352279</t>
  </si>
  <si>
    <t xml:space="preserve">"viz. příloha č.5. - výpis materiálu"   3,0</t>
  </si>
  <si>
    <t>52</t>
  </si>
  <si>
    <t>P80/11-R</t>
  </si>
  <si>
    <t>koleno se dvěma přírubami P 11° DN 80 PN 10</t>
  </si>
  <si>
    <t>-628686358</t>
  </si>
  <si>
    <t xml:space="preserve">"viz. příloha č.5. - výpis materiálu"   2,0</t>
  </si>
  <si>
    <t>53</t>
  </si>
  <si>
    <t>P40/90-R</t>
  </si>
  <si>
    <t>koleno se dvěma přírubami P 90° DN 40 PN 10</t>
  </si>
  <si>
    <t>1865287259</t>
  </si>
  <si>
    <t>54</t>
  </si>
  <si>
    <t>RP80/40-R</t>
  </si>
  <si>
    <t>redukce přírubová RP DN 80/40 PN 10</t>
  </si>
  <si>
    <t>-683636113</t>
  </si>
  <si>
    <t>55</t>
  </si>
  <si>
    <t>PP80/90-R</t>
  </si>
  <si>
    <t>koleno se dvěma přírubami a patkou PP 90° DN 80 PN 10</t>
  </si>
  <si>
    <t>-2072657135</t>
  </si>
  <si>
    <t>56</t>
  </si>
  <si>
    <t>PŘ-Z 40-R</t>
  </si>
  <si>
    <t>závitová příruba DN 40 PN 10</t>
  </si>
  <si>
    <t>-2053085437</t>
  </si>
  <si>
    <t>57</t>
  </si>
  <si>
    <t>PŘ80-R</t>
  </si>
  <si>
    <t>zaslepovací příruba X DN 80 mm PN 10</t>
  </si>
  <si>
    <t>-301807364</t>
  </si>
  <si>
    <t>58</t>
  </si>
  <si>
    <t>857244122</t>
  </si>
  <si>
    <t>Montáž litinových tvarovek na potrubí litinovém tlakovém odbočných na potrubí z trub přírubových v otevřeném výkopu, kanálu nebo v šachtě DN 80</t>
  </si>
  <si>
    <t>557149283</t>
  </si>
  <si>
    <t xml:space="preserve">"viz. příloha č.5. - výpis materiálu"   4,0+2,0</t>
  </si>
  <si>
    <t>59</t>
  </si>
  <si>
    <t>T80/80</t>
  </si>
  <si>
    <t>tvarovka přírubová s přírubovou odbočkou T DN 80/80 PN 10</t>
  </si>
  <si>
    <t>-917796838</t>
  </si>
  <si>
    <t>60</t>
  </si>
  <si>
    <t>T40/40</t>
  </si>
  <si>
    <t>tvarovka přírubová s přírubovou odbočkou T DN 40/40 PN 10</t>
  </si>
  <si>
    <t>1534936644</t>
  </si>
  <si>
    <t>61</t>
  </si>
  <si>
    <t>857264122</t>
  </si>
  <si>
    <t>Montáž litinových tvarovek na potrubí litinovém tlakovém odbočných na potrubí z trub přírubových v otevřeném výkopu, kanálu nebo v šachtě DN 100</t>
  </si>
  <si>
    <t>-1850345820</t>
  </si>
  <si>
    <t xml:space="preserve">"viz. příloha č.5. - výpis materiálu"   1,0</t>
  </si>
  <si>
    <t>62</t>
  </si>
  <si>
    <t>TT100/80</t>
  </si>
  <si>
    <t>tvarovka přírubový kříž redukovaný DN 100/80 PN 10</t>
  </si>
  <si>
    <t>-607668947</t>
  </si>
  <si>
    <t>63</t>
  </si>
  <si>
    <t>871241221</t>
  </si>
  <si>
    <t>Montáž vodovodního potrubí z plastů v otevřeném výkopu z polyetylenu PE 100 svařovaných elektrotvarovkou SDR 17/PN10 D 90 x 5,4 mm</t>
  </si>
  <si>
    <t>1224609613</t>
  </si>
  <si>
    <t xml:space="preserve">"viz. příloha č.5. - výpis materiálu"   488,0</t>
  </si>
  <si>
    <t xml:space="preserve">"viz. příloha č. C.2. - vysazení potrubí pro napojení přípojky pro p.č. 425/4"   5,0</t>
  </si>
  <si>
    <t>64</t>
  </si>
  <si>
    <t>28613575</t>
  </si>
  <si>
    <t>potrubí dvouvrstvé PE100 RC SDR17 90x5,4 dl 12m, 100m</t>
  </si>
  <si>
    <t>890231841</t>
  </si>
  <si>
    <t>potrubí typu 2 klasifikace PAS 1075</t>
  </si>
  <si>
    <t xml:space="preserve">"viz. příloha č.5. - výpis materiálu"   488,0*1,01</t>
  </si>
  <si>
    <t xml:space="preserve">"viz. příloha č. C.2. - vysazení potrubí pro napojení přípojky pro p.č. 425/4"   5,0*1,01</t>
  </si>
  <si>
    <t>65</t>
  </si>
  <si>
    <t>871315211</t>
  </si>
  <si>
    <t>Kanalizační potrubí z tvrdého PVC v otevřeném výkopu ve sklonu do 20 %, hladkého plnostěnného jednovrstvého, tuhost třídy SN 4 DN 150</t>
  </si>
  <si>
    <t>-451756608</t>
  </si>
  <si>
    <t xml:space="preserve">"viz. příloha č. C.2. a č.6 - potrubí odvětrání ATS stanice"   15,0</t>
  </si>
  <si>
    <t>66</t>
  </si>
  <si>
    <t>877241101</t>
  </si>
  <si>
    <t>Montáž tvarovek na vodovodním plastovém potrubí z polyetylenu PE 100 elektrotvarovek SDR 17/PN16 spojek, oblouků nebo redukcí d 90</t>
  </si>
  <si>
    <t>-891224844</t>
  </si>
  <si>
    <t xml:space="preserve">"viz. příloha č.5. - výpis materiálu"   4,0+6,0+10,0</t>
  </si>
  <si>
    <t>67</t>
  </si>
  <si>
    <t>EK90/22-R</t>
  </si>
  <si>
    <t>elektrokoleno 22°, PE 100, D 90, SDR 17</t>
  </si>
  <si>
    <t>-2142483280</t>
  </si>
  <si>
    <t>68</t>
  </si>
  <si>
    <t>EK90/11-R</t>
  </si>
  <si>
    <t>elektrokoleno 11°, PE 100, D 90, SDR 17</t>
  </si>
  <si>
    <t>602975642</t>
  </si>
  <si>
    <t>69</t>
  </si>
  <si>
    <t>FE90-R</t>
  </si>
  <si>
    <t>lemový nákružek s otočnou přírubou D 90/ DN 80, SDR 17</t>
  </si>
  <si>
    <t>1988234261</t>
  </si>
  <si>
    <t xml:space="preserve">"viz. příloha č.5. - výpis materiálu"   10,0*1,01</t>
  </si>
  <si>
    <t>70</t>
  </si>
  <si>
    <t>891181222</t>
  </si>
  <si>
    <t>Montáž vodovodních armatur na potrubí šoupátek nebo klapek uzavíracích v šachtách s ručním kolečkem DN 40</t>
  </si>
  <si>
    <t>-1890000193</t>
  </si>
  <si>
    <t>71</t>
  </si>
  <si>
    <t>ŠK 40-R</t>
  </si>
  <si>
    <t>šoupátko s ručním ovládáním PN10/16 DN 40 vč. ručního kola</t>
  </si>
  <si>
    <t>-335427103</t>
  </si>
  <si>
    <t>72</t>
  </si>
  <si>
    <t>891241112</t>
  </si>
  <si>
    <t>Montáž vodovodních armatur na potrubí šoupátek nebo klapek uzavíracích v otevřeném výkopu nebo v šachtách s osazením zemní soupravy (bez poklopů) DN 80</t>
  </si>
  <si>
    <t>1279379092</t>
  </si>
  <si>
    <t xml:space="preserve">"viz. příloha č.5. - výpis materiálu"   9,0</t>
  </si>
  <si>
    <t>73</t>
  </si>
  <si>
    <t>Š80-R</t>
  </si>
  <si>
    <t>šoupátko s ručním ovládáním PN10/16 DN 80 vč. zemní soupravy, podkl. desky a poklopu</t>
  </si>
  <si>
    <t>1072104504</t>
  </si>
  <si>
    <t>74</t>
  </si>
  <si>
    <t>891247111</t>
  </si>
  <si>
    <t>Montáž vodovodních armatur na potrubí hydrantů podzemních (bez osazení poklopů) DN 80</t>
  </si>
  <si>
    <t>-2080807754</t>
  </si>
  <si>
    <t>75</t>
  </si>
  <si>
    <t>Hv80/1250-R</t>
  </si>
  <si>
    <t>hydrant podzemní s dvojitým uzavíráním DN 80 PN16, výška krytí 1250 mm, vč. podklad.desky a poklopu</t>
  </si>
  <si>
    <t>-1086553756</t>
  </si>
  <si>
    <t>76</t>
  </si>
  <si>
    <t>891247911</t>
  </si>
  <si>
    <t>Výměna vodovodních armatur na potrubí hydrantů podzemních (bez osazení poklopů) DN 80</t>
  </si>
  <si>
    <t>1938417829</t>
  </si>
  <si>
    <t>vč. odvozu a likvidace stávajícího hydrantu zákonným způsobem dle platné legislativy</t>
  </si>
  <si>
    <t>77</t>
  </si>
  <si>
    <t>892241111</t>
  </si>
  <si>
    <t>Tlakové zkoušky vodou na potrubí DN do 80</t>
  </si>
  <si>
    <t>-1498266403</t>
  </si>
  <si>
    <t>78</t>
  </si>
  <si>
    <t>892273122</t>
  </si>
  <si>
    <t>Proplach a dezinfekce vodovodního potrubí DN od 80 do 125</t>
  </si>
  <si>
    <t>-1762192729</t>
  </si>
  <si>
    <t>proplach a dezinfekce bude provedena 5x</t>
  </si>
  <si>
    <t xml:space="preserve">"viz. příloha č.5. - výpis materiálu"   488,0*5</t>
  </si>
  <si>
    <t xml:space="preserve">"viz. příloha č. C.2. - vysazení potrubí pro napojení přípojky pro p.č. 425/4"   5,0*5</t>
  </si>
  <si>
    <t>79</t>
  </si>
  <si>
    <t>892372111</t>
  </si>
  <si>
    <t>Tlakové zkoušky vodou zabezpečení konců potrubí při tlakových zkouškách DN do 300</t>
  </si>
  <si>
    <t>-1261000030</t>
  </si>
  <si>
    <t>1,0</t>
  </si>
  <si>
    <t>80</t>
  </si>
  <si>
    <t>894201161</t>
  </si>
  <si>
    <t>Ostatní konstrukce na trubním vedení ze železového betonu dno šachet tloušťky přes 200 mm z betonu se zvýšenými nároky na prostředí tř. C 30/37</t>
  </si>
  <si>
    <t>-798795081</t>
  </si>
  <si>
    <t>beton tř. C30/37-XC4-XF2-XA1</t>
  </si>
  <si>
    <t xml:space="preserve">"viz. příloha č.6 - dno ATS stanice"   2,7*3,3*0,3</t>
  </si>
  <si>
    <t>81</t>
  </si>
  <si>
    <t>894302162</t>
  </si>
  <si>
    <t>Ostatní konstrukce na trubním vedení ze železového betonu stěny šachet tloušťky přes 200 mm ze železového betonu se zvýšenými nároky na prostředí tř. C 30/37</t>
  </si>
  <si>
    <t>-1376856401</t>
  </si>
  <si>
    <t xml:space="preserve">"viz. příloha č.6 - stěny ATS stanice"   (3,3+2,0)*2*2,65*0,3</t>
  </si>
  <si>
    <t>82</t>
  </si>
  <si>
    <t>894302262</t>
  </si>
  <si>
    <t>Ostatní konstrukce na trubním vedení ze železového betonu strop šachet vodovodních nebo kanalizačních ze železového betonu se zvýšenými nároky na prostředí tř. C 30/37</t>
  </si>
  <si>
    <t>-764152026</t>
  </si>
  <si>
    <t>staveništní prefabrikát z betonu tř. C30/37-XC4-XF2-XA1</t>
  </si>
  <si>
    <t xml:space="preserve">"viz. příloha č.6 - strop ATS stanice"   2,7*3,3*0,25-0,9*0,9*0,25-0,6*0,6*0,25</t>
  </si>
  <si>
    <t>83</t>
  </si>
  <si>
    <t>894414211</t>
  </si>
  <si>
    <t>Osazení železobetonových dílců pro šachty desek zákrytových</t>
  </si>
  <si>
    <t>1485079753</t>
  </si>
  <si>
    <t>staveništní prefabrikát</t>
  </si>
  <si>
    <t xml:space="preserve">"viz. příloha č.6 - strop ATS stanice"   1,0</t>
  </si>
  <si>
    <t>84</t>
  </si>
  <si>
    <t>894502201</t>
  </si>
  <si>
    <t>Bednění konstrukcí na trubním vedení stěn šachet pravoúhlých nebo čtyř a vícehranných oboustranné</t>
  </si>
  <si>
    <t>-762909949</t>
  </si>
  <si>
    <t xml:space="preserve">"viz. příloha č.6 - stěny a dno ATS stanice"   (3,3+2,6)*2*2,95+(2,7+2,0)*2*2,65</t>
  </si>
  <si>
    <t>85</t>
  </si>
  <si>
    <t>894503111</t>
  </si>
  <si>
    <t>Bednění konstrukcí na trubním vedení deskových stropů šachet jakýchkoliv rozměrů</t>
  </si>
  <si>
    <t>-1687437628</t>
  </si>
  <si>
    <t xml:space="preserve">staveništní prefabrikát </t>
  </si>
  <si>
    <t xml:space="preserve">"viz. příloha č.6 - strop ATS stanice"   (2,7+3,3)*2*0,25+0,9*4*0,25+0,6*4*0,25</t>
  </si>
  <si>
    <t>86</t>
  </si>
  <si>
    <t>894608112</t>
  </si>
  <si>
    <t>Výztuž šachet z betonářské oceli 10 505 (R) nebo BSt 500</t>
  </si>
  <si>
    <t>1510194872</t>
  </si>
  <si>
    <t xml:space="preserve">"viz. statický výpočet, který je součástí části E.-Dokladová část"   0,173</t>
  </si>
  <si>
    <t>87</t>
  </si>
  <si>
    <t>894608211</t>
  </si>
  <si>
    <t>Výztuž šachet ze svařovaných sítí typu Kari</t>
  </si>
  <si>
    <t>-512296578</t>
  </si>
  <si>
    <t xml:space="preserve">"viz. statický výpočet, který je součástí části E.-Dokladová část"   0,520</t>
  </si>
  <si>
    <t>88</t>
  </si>
  <si>
    <t>895941311</t>
  </si>
  <si>
    <t>Zřízení vpusti kanalizační uliční z betonových dílců typ UV-50</t>
  </si>
  <si>
    <t>23463682</t>
  </si>
  <si>
    <t xml:space="preserve">"viz. příloha č. 7. - výměna UV"   3,0</t>
  </si>
  <si>
    <t>89</t>
  </si>
  <si>
    <t>59223854</t>
  </si>
  <si>
    <t>skruž betonová pro uliční vpusť se sifonem PVC DN 200 TBV-Q 450/555/3z DN 200</t>
  </si>
  <si>
    <t>-261603263</t>
  </si>
  <si>
    <t xml:space="preserve">"viz. příloha č. 7. - výměna UV"   3,0*1,01</t>
  </si>
  <si>
    <t>90</t>
  </si>
  <si>
    <t>59223824</t>
  </si>
  <si>
    <t>skruž betonová pro uliční vpusť středová TBV-Q 450/555/6d</t>
  </si>
  <si>
    <t>-1739000043</t>
  </si>
  <si>
    <t>91</t>
  </si>
  <si>
    <t>59223856</t>
  </si>
  <si>
    <t>skruž betonová pro uliční vpusť horní TBV-Q 450/195/5c</t>
  </si>
  <si>
    <t>241078405</t>
  </si>
  <si>
    <t>92</t>
  </si>
  <si>
    <t>59223852</t>
  </si>
  <si>
    <t>kalová prohlubeň TBV-Q 450/300/2a</t>
  </si>
  <si>
    <t>-1795840201</t>
  </si>
  <si>
    <t>93</t>
  </si>
  <si>
    <t>899104112</t>
  </si>
  <si>
    <t>Osazení poklopů litinových a ocelových včetně rámů pro třídu zatížení D400, E600</t>
  </si>
  <si>
    <t>-1227239488</t>
  </si>
  <si>
    <t xml:space="preserve">"viz. příloha č.6 - poklopy ATS stanice"   2,0</t>
  </si>
  <si>
    <t>94</t>
  </si>
  <si>
    <t>55201-R</t>
  </si>
  <si>
    <t>poklop šachtový 600/600 s rámem, uzamykatelný, se signalizací otevření vstupu</t>
  </si>
  <si>
    <t>-1580509493</t>
  </si>
  <si>
    <t xml:space="preserve">"viz. příloha č.6 - ATS stanice"   1,0</t>
  </si>
  <si>
    <t>95</t>
  </si>
  <si>
    <t>55202-R</t>
  </si>
  <si>
    <t>poklop šachtový 900/900 s rámem, uzamykatelný, se signalizací otevření vstupu</t>
  </si>
  <si>
    <t>-353064977</t>
  </si>
  <si>
    <t>96</t>
  </si>
  <si>
    <t>899202211</t>
  </si>
  <si>
    <t>Demontáž mříží litinových včetně rámů, hmotnosti jednotlivě přes 50 do 100 Kg</t>
  </si>
  <si>
    <t>-238489688</t>
  </si>
  <si>
    <t>vč. odvozu a likvidace zákonným způsobem dle platné legislativy</t>
  </si>
  <si>
    <t>97</t>
  </si>
  <si>
    <t>899204112</t>
  </si>
  <si>
    <t>Osazení mříží litinových včetně rámů a košů na bahno pro třídu zatížení D400, E600</t>
  </si>
  <si>
    <t>-725196399</t>
  </si>
  <si>
    <t>98</t>
  </si>
  <si>
    <t>55242320</t>
  </si>
  <si>
    <t>mříž vtoková litinová plochá 500x500mm</t>
  </si>
  <si>
    <t>-241583253</t>
  </si>
  <si>
    <t>99</t>
  </si>
  <si>
    <t>59223871</t>
  </si>
  <si>
    <t>koš vysoký pro uliční vpusti žárově Pz plech pro rám 500/500mm</t>
  </si>
  <si>
    <t>-1540933946</t>
  </si>
  <si>
    <t>100</t>
  </si>
  <si>
    <t>899401112</t>
  </si>
  <si>
    <t>Osazení poklopů litinových šoupátkových</t>
  </si>
  <si>
    <t>-531401744</t>
  </si>
  <si>
    <t>vč.univerzální podkladové desky</t>
  </si>
  <si>
    <t>101</t>
  </si>
  <si>
    <t>899401113</t>
  </si>
  <si>
    <t>Osazení poklopů litinových hydrantových</t>
  </si>
  <si>
    <t>951194466</t>
  </si>
  <si>
    <t>102</t>
  </si>
  <si>
    <t>899712111</t>
  </si>
  <si>
    <t>Orientační tabulky na vodovodních a kanalizačních řadech na zdivu</t>
  </si>
  <si>
    <t>2129185029</t>
  </si>
  <si>
    <t xml:space="preserve">"viz. technická zpráva"   9,0+4,0</t>
  </si>
  <si>
    <t>103</t>
  </si>
  <si>
    <t>899721111</t>
  </si>
  <si>
    <t>Signalizační vodič na potrubí DN do 150 mm</t>
  </si>
  <si>
    <t>1917030739</t>
  </si>
  <si>
    <t>vytyčovací vodič CY 6 (vyveden do poklopů ovládacích armatur)</t>
  </si>
  <si>
    <t xml:space="preserve">"viz. příloha č.5. - výpis materiálu"   520,0</t>
  </si>
  <si>
    <t>104</t>
  </si>
  <si>
    <t>899722113</t>
  </si>
  <si>
    <t>Krytí potrubí z plastů výstražnou fólií z PVC šířky 34cm</t>
  </si>
  <si>
    <t>1380470317</t>
  </si>
  <si>
    <t>výstražná fólie bílá s nápisem voda prováděná dle ČSN 73 6006</t>
  </si>
  <si>
    <t>105</t>
  </si>
  <si>
    <t>89981-R</t>
  </si>
  <si>
    <t>Revize vyhledávacího vodiče</t>
  </si>
  <si>
    <t>-761274314</t>
  </si>
  <si>
    <t>106</t>
  </si>
  <si>
    <t>89982-R</t>
  </si>
  <si>
    <t>Revize hydrantů</t>
  </si>
  <si>
    <t>-1781242818</t>
  </si>
  <si>
    <t>107</t>
  </si>
  <si>
    <t>89983-R</t>
  </si>
  <si>
    <t>Šroubové spoje vč.povrchového ošetření a těsnění</t>
  </si>
  <si>
    <t>kpl</t>
  </si>
  <si>
    <t>-576727667</t>
  </si>
  <si>
    <t xml:space="preserve">"šrouby a matice v provedení Ni-Cd vč.ošetření speciální vovoodpudivou pastou"   1</t>
  </si>
  <si>
    <t>108</t>
  </si>
  <si>
    <t>89984-R</t>
  </si>
  <si>
    <t>Dodávka a montáž nerez přístupového žebříku se dvěma výsuvnými madly</t>
  </si>
  <si>
    <t>462393262</t>
  </si>
  <si>
    <t xml:space="preserve">"viz. příloha č.6 - ATS stanice"   2,7</t>
  </si>
  <si>
    <t>109</t>
  </si>
  <si>
    <t>89985-R</t>
  </si>
  <si>
    <t>Prostupy kabelů a potrubí kostrukcí zdi</t>
  </si>
  <si>
    <t>-2060116797</t>
  </si>
  <si>
    <t>prostupy kabelů a potrubí budou provedeny v těsněných chráničkách dle vzorového výkresu prostupů</t>
  </si>
  <si>
    <t xml:space="preserve">"viz. příloha č.6. a č.10."   8,0</t>
  </si>
  <si>
    <t>110</t>
  </si>
  <si>
    <t>89986-R</t>
  </si>
  <si>
    <t>Dodávka a osazení ocelové pozinkované patky pro zvedací zařízení</t>
  </si>
  <si>
    <t>-132943755</t>
  </si>
  <si>
    <t xml:space="preserve">"viz. příloha č.11."   1,0</t>
  </si>
  <si>
    <t>111</t>
  </si>
  <si>
    <t>89987-R</t>
  </si>
  <si>
    <t>Dodávka a montáž ocelového pozinkovaného zvedacího zařízení</t>
  </si>
  <si>
    <t>-1480590242</t>
  </si>
  <si>
    <t>Ostatní konstrukce a práce, bourání</t>
  </si>
  <si>
    <t>112</t>
  </si>
  <si>
    <t>915221111</t>
  </si>
  <si>
    <t>Vodorovné dopravní značení stříkaným plastem vodící čára bílá šířky 250 mm souvislá základní</t>
  </si>
  <si>
    <t>309899175</t>
  </si>
  <si>
    <t xml:space="preserve">"viz. příloha č.2 a technická zpráva"   14,50+343,66</t>
  </si>
  <si>
    <t>113</t>
  </si>
  <si>
    <t>915611111</t>
  </si>
  <si>
    <t>Předznačení pro vodorovné značení stříkané barvou nebo prováděné z nátěrových hmot liniové dělicí čáry, vodicí proužky</t>
  </si>
  <si>
    <t>1950109199</t>
  </si>
  <si>
    <t>114</t>
  </si>
  <si>
    <t>919735112</t>
  </si>
  <si>
    <t>Řezání stávajícího živičného krytu nebo podkladu hloubky přes 50 do 100 mm</t>
  </si>
  <si>
    <t>-1622711940</t>
  </si>
  <si>
    <t xml:space="preserve">"viz. příloha č.2"   (14,50+343,66)*2</t>
  </si>
  <si>
    <t>115</t>
  </si>
  <si>
    <t>935113112</t>
  </si>
  <si>
    <t>Osazení odvodňovacího žlabu s krycím roštem polymerbetonového šířky přes 200 mm</t>
  </si>
  <si>
    <t>-1692435008</t>
  </si>
  <si>
    <t>viz. příloha č. 9. a technická zpráva</t>
  </si>
  <si>
    <t xml:space="preserve">"odvodňovací žlab, vpustě a revizní díly, bez spádu"   4,0+4,5</t>
  </si>
  <si>
    <t>116</t>
  </si>
  <si>
    <t>56241-R</t>
  </si>
  <si>
    <t>žlab 100cm, D400/F900, přírodní</t>
  </si>
  <si>
    <t>-1631433981</t>
  </si>
  <si>
    <t>6,0</t>
  </si>
  <si>
    <t>117</t>
  </si>
  <si>
    <t>56242-R</t>
  </si>
  <si>
    <t>revizní díl 66cm F900, přírodní</t>
  </si>
  <si>
    <t>673990326</t>
  </si>
  <si>
    <t>2,0</t>
  </si>
  <si>
    <t>118</t>
  </si>
  <si>
    <t>56243-R</t>
  </si>
  <si>
    <t>vpust vrchní díl F900, přírodní</t>
  </si>
  <si>
    <t>1093113324</t>
  </si>
  <si>
    <t>119</t>
  </si>
  <si>
    <t>56244-R</t>
  </si>
  <si>
    <t>vpust spodní díl DN150 F900, přírodní</t>
  </si>
  <si>
    <t>-823843090</t>
  </si>
  <si>
    <t>120</t>
  </si>
  <si>
    <t>56245-R</t>
  </si>
  <si>
    <t>vpusť, kalový koš z PP</t>
  </si>
  <si>
    <t>480940859</t>
  </si>
  <si>
    <t>121</t>
  </si>
  <si>
    <t>56246-R</t>
  </si>
  <si>
    <t>čelní stěna plná začátek/konec žlabu š. 200 mm, PP</t>
  </si>
  <si>
    <t>304722992</t>
  </si>
  <si>
    <t>4,0</t>
  </si>
  <si>
    <t>122</t>
  </si>
  <si>
    <t>953334121</t>
  </si>
  <si>
    <t xml:space="preserve">Bobtnavý pásek do pracovních spar betonových konstrukcí na bázi polymeru </t>
  </si>
  <si>
    <t>-1518385060</t>
  </si>
  <si>
    <t xml:space="preserve">"viz. příloha č.6 - mezi dnem a stěnami ATS stanice"   (2,7+3,3)*2</t>
  </si>
  <si>
    <t>123</t>
  </si>
  <si>
    <t>966008222</t>
  </si>
  <si>
    <t>Bourání odvodňovacího žlabu s odklizením a uložením vybouraného materiálu na skládku na vzdálenost do 10 m nebo s naložením na dopravní prostředek betonového nebo polymerbetonového s krycím roštem šířky přes 200 mm</t>
  </si>
  <si>
    <t>1114705458</t>
  </si>
  <si>
    <t xml:space="preserve">"viz. technická zpráva"   4,0+4,5</t>
  </si>
  <si>
    <t>124</t>
  </si>
  <si>
    <t>961044111</t>
  </si>
  <si>
    <t>Bourání základů z betonu prostého</t>
  </si>
  <si>
    <t>179018689</t>
  </si>
  <si>
    <t xml:space="preserve">"viz. příloha č. 7. - výměna UV"   0,6*3</t>
  </si>
  <si>
    <t>125</t>
  </si>
  <si>
    <t>99000-R</t>
  </si>
  <si>
    <t>Hutnící zkouška</t>
  </si>
  <si>
    <t>1350231795</t>
  </si>
  <si>
    <t xml:space="preserve">"zásyp potrubí - 1x na 100 m délky potrubí"   5,0</t>
  </si>
  <si>
    <t xml:space="preserve">"vrstvy komunikace - 1x na 200 m délky komunikace"   3,0</t>
  </si>
  <si>
    <t>997</t>
  </si>
  <si>
    <t>Přesun sutě</t>
  </si>
  <si>
    <t>126</t>
  </si>
  <si>
    <t>997221551</t>
  </si>
  <si>
    <t>Vodorovná doprava suti bez naložení, ale se složením a s hrubým urovnáním ze sypkých materiálů, na vzdálenost do 1 km</t>
  </si>
  <si>
    <t>2002004364</t>
  </si>
  <si>
    <t>odvoz vybouraných hmot na skládku do 20 km</t>
  </si>
  <si>
    <t xml:space="preserve">"vybourané vrstvy komunikace"   906,100</t>
  </si>
  <si>
    <t>127</t>
  </si>
  <si>
    <t>997221559</t>
  </si>
  <si>
    <t>Vodorovná doprava suti bez naložení, ale se složením a s hrubým urovnáním Příplatek k ceně za každý další i započatý 1 km přes 1 km</t>
  </si>
  <si>
    <t>-1753776508</t>
  </si>
  <si>
    <t xml:space="preserve">"vybourané vrstvy komunikace"   906,100*19</t>
  </si>
  <si>
    <t>128</t>
  </si>
  <si>
    <t>997221571</t>
  </si>
  <si>
    <t>Vodorovná doprava vybouraných hmot bez naložení, ale se složením a s hrubým urovnáním na vzdálenost do 1 km</t>
  </si>
  <si>
    <t>-962967282</t>
  </si>
  <si>
    <t xml:space="preserve">"vybourané odvodňovací žlaby"   17,85</t>
  </si>
  <si>
    <t xml:space="preserve">"vybourané UV"   0,52*3</t>
  </si>
  <si>
    <t>129</t>
  </si>
  <si>
    <t>997221579</t>
  </si>
  <si>
    <t>Vodorovná doprava vybouraných hmot bez naložení, ale se složením a s hrubým urovnáním na vzdálenost Příplatek k ceně za každý další i započatý 1 km přes 1 km</t>
  </si>
  <si>
    <t>662100776</t>
  </si>
  <si>
    <t xml:space="preserve">"vybourané odvodňovací žlaby"   17,85*19</t>
  </si>
  <si>
    <t xml:space="preserve">"vybourané UV"   0,52*3*19</t>
  </si>
  <si>
    <t>130</t>
  </si>
  <si>
    <t>997221611</t>
  </si>
  <si>
    <t>Nakládání na dopravní prostředky pro vodorovnou dopravu suti</t>
  </si>
  <si>
    <t>-829546435</t>
  </si>
  <si>
    <t>131</t>
  </si>
  <si>
    <t>997221612</t>
  </si>
  <si>
    <t>Nakládání na dopravní prostředky pro vodorovnou dopravu vybouraných hmot</t>
  </si>
  <si>
    <t>1702620563</t>
  </si>
  <si>
    <t>132</t>
  </si>
  <si>
    <t>997221861</t>
  </si>
  <si>
    <t>Poplatek za uložení stavebního odpadu na recyklační skládce (skládkovné) z prostého betonu zatříděného do Katalogu odpadů pod kódem 17 01 01</t>
  </si>
  <si>
    <t>513146488</t>
  </si>
  <si>
    <t>133</t>
  </si>
  <si>
    <t>997221873</t>
  </si>
  <si>
    <t>1427619975</t>
  </si>
  <si>
    <t xml:space="preserve">"vrstvy komunikace z kameniva"   188,5+286,0</t>
  </si>
  <si>
    <t>134</t>
  </si>
  <si>
    <t>997221875</t>
  </si>
  <si>
    <t>Poplatek za uložení stavebního odpadu na recyklační skládce (skládkovné) asfaltového bez obsahu dehtu zatříděného do Katalogu odpadů pod kódem 17 03 02</t>
  </si>
  <si>
    <t>-1939105819</t>
  </si>
  <si>
    <t xml:space="preserve">"živičné vrstvy komunikace"   143,0+205,4+83,2</t>
  </si>
  <si>
    <t>998</t>
  </si>
  <si>
    <t>Přesun hmot</t>
  </si>
  <si>
    <t>135</t>
  </si>
  <si>
    <t>998276101</t>
  </si>
  <si>
    <t>Přesun hmot pro trubní vedení hloubené z trub z plastických hmot nebo sklolaminátových pro vodovody nebo kanalizace v otevřeném výkopu dopravní vzdálenost do 15 m</t>
  </si>
  <si>
    <t>1068205706</t>
  </si>
  <si>
    <t xml:space="preserve">IO 02 - Vodovodní přípojky </t>
  </si>
  <si>
    <t>02 - Vodovodní přípojky</t>
  </si>
  <si>
    <t>02</t>
  </si>
  <si>
    <t>Vodovodní přípojky</t>
  </si>
  <si>
    <t>-1399536864</t>
  </si>
  <si>
    <t>8,0*10</t>
  </si>
  <si>
    <t>-290985585</t>
  </si>
  <si>
    <t>1379041000</t>
  </si>
  <si>
    <t xml:space="preserve">"10% výkopů"   99,200*0,1</t>
  </si>
  <si>
    <t>-2133940665</t>
  </si>
  <si>
    <t xml:space="preserve">"viz. příloha č. 3. a č. 4. - vodovodní přípojky VP1 - VP29"   1,0*36,0</t>
  </si>
  <si>
    <t>132254204</t>
  </si>
  <si>
    <t>Hloubení zapažených rýh šířky přes 800 do 2 000 mm strojně s urovnáním dna do předepsaného profilu a spádu v hornině třídy těžitelnosti I skupiny 3 přes 100 do 500 m3</t>
  </si>
  <si>
    <t>-444777726</t>
  </si>
  <si>
    <t xml:space="preserve">"viz. příloha č. 3. a č. 4. - vodovodní přípojky VP1 - VP29"   (1,78-0,10)*1,0*36,0+(1,56-0,68)*1,0*44,0</t>
  </si>
  <si>
    <t xml:space="preserve">"viz. příloha č. 3. a č. 4. - trativody z drenážních trubek"   0,038*80,0</t>
  </si>
  <si>
    <t>1261873250</t>
  </si>
  <si>
    <t xml:space="preserve">"viz. příloha č. 3. a č. 4. - vodovodní přípojky VP1 - VP29"   1,78*36,0*2+1,56*44,0*2</t>
  </si>
  <si>
    <t>486407970</t>
  </si>
  <si>
    <t>1846167711</t>
  </si>
  <si>
    <t xml:space="preserve">"výkopy-zásypy zeminou"   102,240-38,768</t>
  </si>
  <si>
    <t>1465411416</t>
  </si>
  <si>
    <t xml:space="preserve">"výkopy-zásypy zeminou"   63,472*10</t>
  </si>
  <si>
    <t>167151101</t>
  </si>
  <si>
    <t>Nakládání, skládání a překládání neulehlého výkopku nebo sypaniny strojně nakládání, množství do 100 m3, z horniny třídy těžitelnosti I, skupiny 1 až 3</t>
  </si>
  <si>
    <t>1441798042</t>
  </si>
  <si>
    <t xml:space="preserve">"zásyp zeminou v zeleném"   60,480-11,952-5,760-0,5*8</t>
  </si>
  <si>
    <t xml:space="preserve">"ornice k rozprostření"   3,6</t>
  </si>
  <si>
    <t>-1218802310</t>
  </si>
  <si>
    <t xml:space="preserve">"výkopy-zásypy zeminou"   63,472*1,8</t>
  </si>
  <si>
    <t>-1912795452</t>
  </si>
  <si>
    <t>-736437359</t>
  </si>
  <si>
    <t xml:space="preserve">"zásyp štěrkodrtí 0-63 v komunikaci"   38,720-14,608-7,040-0,5*21</t>
  </si>
  <si>
    <t xml:space="preserve">"zásyp armatur štěrkodrtí 0-16"   0,5*29</t>
  </si>
  <si>
    <t>-589437082</t>
  </si>
  <si>
    <t xml:space="preserve">"zásyp armatur štěrkodrtí 0-16"   0,5*29*2,0</t>
  </si>
  <si>
    <t>-799273622</t>
  </si>
  <si>
    <t xml:space="preserve">"zásyp štěrkodrtí 0-63 v komunikaci"   (38,720-14,608-7,040-0,5*21)*2,0</t>
  </si>
  <si>
    <t>-1590625796</t>
  </si>
  <si>
    <t xml:space="preserve">"viz. příloha č. 3. a č. 4. - vodovodní přípojky VP1 - VP29"   (0,032+0,3)*1,0*80,0</t>
  </si>
  <si>
    <t>-1424482429</t>
  </si>
  <si>
    <t xml:space="preserve">"viz. příloha č. 3. a č. 4. - vodovodní přípojky VP1 - VP29"   (0,032+0,3)*1,0*80,0*2</t>
  </si>
  <si>
    <t>2106988516</t>
  </si>
  <si>
    <t>2093158239</t>
  </si>
  <si>
    <t>2007467553</t>
  </si>
  <si>
    <t xml:space="preserve">"viz. příloha č. 3. a č. 4. - vodovodní přípojky VP1 - VP29"   1,0*36,0*0,015</t>
  </si>
  <si>
    <t>2056663197</t>
  </si>
  <si>
    <t xml:space="preserve">"viz. příloha č. 3. a č. 4."   80,0</t>
  </si>
  <si>
    <t>Lože pod potrubí, stoky a drobné objekty v otevřeném výkopu z písku a štěrkopísku do 63 mm</t>
  </si>
  <si>
    <t>-234606195</t>
  </si>
  <si>
    <t xml:space="preserve">"viz. příloha č. 3. a č. 4. - vodovodní přípojky VP1 - VP29"   0,16*1,0*80,0</t>
  </si>
  <si>
    <t>871161211</t>
  </si>
  <si>
    <t>Montáž vodovodního potrubí z plastů v otevřeném výkopu z polyetylenu PE 100 svařovaných elektrotvarovkou SDR 17/PN10 D 32 x 1,9 mm</t>
  </si>
  <si>
    <t>-1481164445</t>
  </si>
  <si>
    <t xml:space="preserve">"viz. příloha č.4. - výpis materiálu"   80,0</t>
  </si>
  <si>
    <t>28612-R</t>
  </si>
  <si>
    <t>potrubí dvouvrstvé PE100 RC, SDR 17, 32x2,0 návin</t>
  </si>
  <si>
    <t>-1948522934</t>
  </si>
  <si>
    <t xml:space="preserve">"viz. příloha č.4. - výpis materiálu"   80,0*1,01</t>
  </si>
  <si>
    <t>877161101</t>
  </si>
  <si>
    <t>Montáž tvarovek na vodovodním plastovém potrubí z polyetylenu PE 100 elektrotvarovek SDR 17/PN10 spojek, oblouků nebo redukcí d 32</t>
  </si>
  <si>
    <t>455521225</t>
  </si>
  <si>
    <t xml:space="preserve">"viz. příloha č.4. - výpis materiálu"   29,0+29,0</t>
  </si>
  <si>
    <t>28603-R</t>
  </si>
  <si>
    <t xml:space="preserve">ISO připojovací trubní tvarovka DN 32_x000d_
</t>
  </si>
  <si>
    <t>1398048923</t>
  </si>
  <si>
    <t xml:space="preserve">"viz. příloha č.4. - výpis materiálu"   29,0*1,01</t>
  </si>
  <si>
    <t>28613-R</t>
  </si>
  <si>
    <t>ISO spojka nebo záslepka DN 32</t>
  </si>
  <si>
    <t>2003758106</t>
  </si>
  <si>
    <t>879171111</t>
  </si>
  <si>
    <t>Montáž napojení vodovodní přípojky v otevřeném výkopu ve sklonu přes 20 % DN 32</t>
  </si>
  <si>
    <t>1178274262</t>
  </si>
  <si>
    <t xml:space="preserve">"viz. příloha č.4. - výpis materiálu"   29,0</t>
  </si>
  <si>
    <t>891181112</t>
  </si>
  <si>
    <t>Montáž vodovodních armatur na potrubí šoupátek nebo klapek uzavíracích v otevřeném výkopu nebo v šachtách s osazením zemní soupravy (bez poklopů) DN 40</t>
  </si>
  <si>
    <t>1957118279</t>
  </si>
  <si>
    <t>42203-R</t>
  </si>
  <si>
    <t>kombinované navrtávací šoupátko z polyacetátu s vnějším závitem a připojovacím závitem DN 32</t>
  </si>
  <si>
    <t>-500178603</t>
  </si>
  <si>
    <t>42205-R</t>
  </si>
  <si>
    <t>zemní souprava teleskopická pro armatury domovních přípojek se šroubovým připojením</t>
  </si>
  <si>
    <t>-813121601</t>
  </si>
  <si>
    <t>891249111</t>
  </si>
  <si>
    <t>Montáž vodovodních armatur na potrubí navrtávacích pasů s ventilem Jt 1 MPa, na potrubí z trub litinových, ocelových nebo plastických hmot DN 80</t>
  </si>
  <si>
    <t>-762473476</t>
  </si>
  <si>
    <t>42208-R</t>
  </si>
  <si>
    <t>navrtávací pas DN 80-5/4''</t>
  </si>
  <si>
    <t>-338619412</t>
  </si>
  <si>
    <t>892233122</t>
  </si>
  <si>
    <t>Proplach a dezinfekce vodovodního potrubí DN od 32 do 70</t>
  </si>
  <si>
    <t>-1477161312</t>
  </si>
  <si>
    <t xml:space="preserve">"viz. příloha č.4. - výpis materiálu"   80,0*5</t>
  </si>
  <si>
    <t>-2142346266</t>
  </si>
  <si>
    <t>-1552299900</t>
  </si>
  <si>
    <t>2091293686</t>
  </si>
  <si>
    <t>42220-R</t>
  </si>
  <si>
    <t>uliční poklop tuhý pro armarury domovních přípojek (provedení těžké)</t>
  </si>
  <si>
    <t>15283298</t>
  </si>
  <si>
    <t>42221-R</t>
  </si>
  <si>
    <t>podkladová deska k zemní soupravě</t>
  </si>
  <si>
    <t>944656765</t>
  </si>
  <si>
    <t>1771789379</t>
  </si>
  <si>
    <t xml:space="preserve">"viz. technická zpráva"   29,0</t>
  </si>
  <si>
    <t>Signalizační vodič na potrubí PVC DN do 150 mm</t>
  </si>
  <si>
    <t>126385090</t>
  </si>
  <si>
    <t>vytyčovací vodič CY 6 (vyveden pod poklopy šoupátek)</t>
  </si>
  <si>
    <t xml:space="preserve">"viz. příloha č.4. - výpis materiálu"   80,0*1,1</t>
  </si>
  <si>
    <t>1178862888</t>
  </si>
  <si>
    <t>-114994888</t>
  </si>
  <si>
    <t xml:space="preserve">"viz. příloha č.4. - výpis materiálu"   88,0</t>
  </si>
  <si>
    <t>801459051</t>
  </si>
  <si>
    <t>IO 03 - Přípojka NN</t>
  </si>
  <si>
    <t>2224</t>
  </si>
  <si>
    <t>42.22</t>
  </si>
  <si>
    <t xml:space="preserve">    21-M - Elektromontáže</t>
  </si>
  <si>
    <t xml:space="preserve">    46-M - Zemní práce při extr.mont.pracích</t>
  </si>
  <si>
    <t xml:space="preserve">    OST - Ostatní</t>
  </si>
  <si>
    <t>21-M</t>
  </si>
  <si>
    <t>Elektromontáže</t>
  </si>
  <si>
    <t>PILÍŘ RE – PLASTOVÝ KOMPAKTNÍ PILÍŘ PRO OSAZENÍ JEDNOHO JEDNOTARIFNÍHO TŘÍFÁZOVÉHO ELEKTROMĚRU, HLAVNÍ JISTIČ 3/10A, CHAR. B</t>
  </si>
  <si>
    <t>MATERIÁL PROSTAVBU PILÍŘE – VPC CIHLY, ZDÍCÍ MALTA NA VPC CIHLY, STŘEŠNÍ DESKA, HYDROIZOLACE, DVEŘE, VĚTRACÍ MŘÍŽKY</t>
  </si>
  <si>
    <t>PODRUŽNÝ MATERIÁL</t>
  </si>
  <si>
    <t>406659096</t>
  </si>
  <si>
    <t>210 01-0253</t>
  </si>
  <si>
    <t>VRAPOVANÁ CHRÁNIČKA pr.41/50</t>
  </si>
  <si>
    <t>210 01-0256</t>
  </si>
  <si>
    <t>VRAPOVANÁ CHRÁNIČKA pr.94/110</t>
  </si>
  <si>
    <t>210 01-0256.1</t>
  </si>
  <si>
    <t>VRAPOVANÁ CHRÁNIČKA pr.136/160</t>
  </si>
  <si>
    <t>210 01-0241</t>
  </si>
  <si>
    <t>TRUBKA OCELOVÁ pr. 34,4/37mm, POZINK</t>
  </si>
  <si>
    <t>210 81-0013</t>
  </si>
  <si>
    <t>KABEL CYKY-J 4x10mm2</t>
  </si>
  <si>
    <t>210 22-0022</t>
  </si>
  <si>
    <t>DRÁT FeZn 10</t>
  </si>
  <si>
    <t>210 10-0251</t>
  </si>
  <si>
    <t>UKONČENÍ KABELU 4x10mm2</t>
  </si>
  <si>
    <t>ks</t>
  </si>
  <si>
    <t>210 22-0301</t>
  </si>
  <si>
    <t>SVORKA SP,SS</t>
  </si>
  <si>
    <t>Pol2</t>
  </si>
  <si>
    <t>IZOLACE UZEMNĚNÍ</t>
  </si>
  <si>
    <t xml:space="preserve">"2ks x 0,3m izolace/zařízení "   0,6</t>
  </si>
  <si>
    <t>Pol10</t>
  </si>
  <si>
    <t>PPV</t>
  </si>
  <si>
    <t>-1463429556</t>
  </si>
  <si>
    <t>46-M</t>
  </si>
  <si>
    <t>Zemní práce při extr.mont.pracích</t>
  </si>
  <si>
    <t>460 01-0021</t>
  </si>
  <si>
    <t>VYTÝČENÍ KABELOVÉ TRASY</t>
  </si>
  <si>
    <t>km</t>
  </si>
  <si>
    <t xml:space="preserve">"celková délka výkopových prací v km"   0,020</t>
  </si>
  <si>
    <t>Pol3</t>
  </si>
  <si>
    <t>VYTÝČENÍ KABELOVÉ TRASY PEVNÁ POLOŽKA</t>
  </si>
  <si>
    <t>460 03-0011</t>
  </si>
  <si>
    <t>SEJMUTÍ DRNU</t>
  </si>
  <si>
    <t>11*0,35</t>
  </si>
  <si>
    <t>460 03-0152</t>
  </si>
  <si>
    <t>ODSTRANĚNÍ KRYTU KOMUNIKACE Z KAMENIVA DRCENÉHO</t>
  </si>
  <si>
    <t xml:space="preserve">"stávající vjezd"   8,0*0,5</t>
  </si>
  <si>
    <t>460 20-1603</t>
  </si>
  <si>
    <t>VÝKOP RÝHY 35x70</t>
  </si>
  <si>
    <t>11,0*0,35*0,70</t>
  </si>
  <si>
    <t>460 20-1603.1</t>
  </si>
  <si>
    <t>VÝKOP RÝHY 50x100</t>
  </si>
  <si>
    <t>9,00*0,50*1,00</t>
  </si>
  <si>
    <t>460 60-0021</t>
  </si>
  <si>
    <t>NALOŽENÍ PŘEBYTEČNÉ ZEMINY</t>
  </si>
  <si>
    <t>"místo pískového lože" 11,00*0,35*0,20</t>
  </si>
  <si>
    <t>460 60-0061</t>
  </si>
  <si>
    <t>ODVOZ PŘEBYTEČNÉ ZEMINY DO 1km</t>
  </si>
  <si>
    <t>"místo pískového lože" 11,00*0,35*0,20*2</t>
  </si>
  <si>
    <t>460 60-0071</t>
  </si>
  <si>
    <t>ODVOZ PŘEBYTEČNÉ ZEMINY ZA KAŽDÝ DALŠÍ KM</t>
  </si>
  <si>
    <t>místo pískového lože 20m x 0,35m x 0,2m = 0,77m3 / 13m3 (objem korby) = 1 x odvoz na vzdálenost 25km = celkem 25km</t>
  </si>
  <si>
    <t>460 42-1101</t>
  </si>
  <si>
    <t>ZŘÍZENÍ PÍSKOVÉHO KABELOVÉHO LOŽE, VČETNĚ PÍSKU 0,77m3 (1,3t)</t>
  </si>
  <si>
    <t>11m x 0,35m x 0,2m = 0,77m3 = 1,3t</t>
  </si>
  <si>
    <t>1,3</t>
  </si>
  <si>
    <t>460 49-0012</t>
  </si>
  <si>
    <t>VÝSTRAŽNÁ FÓLIE PVC220</t>
  </si>
  <si>
    <t>celková délka trasy nových výkopů 20m + 5% prořez + překryt</t>
  </si>
  <si>
    <t>21,0</t>
  </si>
  <si>
    <t>460 56-1801</t>
  </si>
  <si>
    <t>ZÁHOZ RÝHY 35x70</t>
  </si>
  <si>
    <t>11,00*0,35*0,70</t>
  </si>
  <si>
    <t>460 56-1801.1</t>
  </si>
  <si>
    <t>ZÁHOZ RÝHY 50x100</t>
  </si>
  <si>
    <t>Pol4</t>
  </si>
  <si>
    <t>HUTNĚNÍ ZEMINY VE MĚSTĚ PO 20cm</t>
  </si>
  <si>
    <t>celková délka trasy výkopů - 20m; 11m x 0,35m x 0,7m + 9m x 0,5m x 1,0m</t>
  </si>
  <si>
    <t>7,2</t>
  </si>
  <si>
    <t>460 08-0034</t>
  </si>
  <si>
    <t>ZÁKLAD PRO PILÍŘ – BETON C20/25 XC2</t>
  </si>
  <si>
    <t>2,44*0,80*0,60</t>
  </si>
  <si>
    <t>460 27-0126</t>
  </si>
  <si>
    <t>PILÍŘ NN ZDĚNÝ – VÝKOP JÁMY, VYZDĚNÍ</t>
  </si>
  <si>
    <t>460 51-0055</t>
  </si>
  <si>
    <t>KABELOVÝ PROSTUP DO 15cm</t>
  </si>
  <si>
    <t>10,0</t>
  </si>
  <si>
    <t>460 62-0013</t>
  </si>
  <si>
    <t>PROVIZORNÍ ÚPRAVA TERÉNU</t>
  </si>
  <si>
    <t>celková délka trasy výkopů - 20m; 11m x 0,35m + 9m x 0,5m</t>
  </si>
  <si>
    <t>8,35</t>
  </si>
  <si>
    <t>460 62-0002</t>
  </si>
  <si>
    <t>POLOŽENÍ DRNU</t>
  </si>
  <si>
    <t>11,00*0,35</t>
  </si>
  <si>
    <t>460 65-0062</t>
  </si>
  <si>
    <t>KRYT VOZOVKY Z KAMENIVA DRCENÉHO</t>
  </si>
  <si>
    <t>Pol5</t>
  </si>
  <si>
    <t>DRCENÉ KAMENIVO PRO MZK 0/45 mm (tloušťka vrstvy 150mm)</t>
  </si>
  <si>
    <t>8 x 0,5m x 0,15m = 0,6m3 = 1,44t</t>
  </si>
  <si>
    <t>1,44</t>
  </si>
  <si>
    <t>OST</t>
  </si>
  <si>
    <t>Ostatní</t>
  </si>
  <si>
    <t>ost01</t>
  </si>
  <si>
    <t>Doprava materiálu</t>
  </si>
  <si>
    <t>-1515430315</t>
  </si>
  <si>
    <t>ost02</t>
  </si>
  <si>
    <t>Vytýčení stávajících sítí, pomocné práce</t>
  </si>
  <si>
    <t>799383242</t>
  </si>
  <si>
    <t>ost03</t>
  </si>
  <si>
    <t>Výchozí revize</t>
  </si>
  <si>
    <t>-560462174</t>
  </si>
  <si>
    <t>ost04</t>
  </si>
  <si>
    <t>Náklady HZS</t>
  </si>
  <si>
    <t>157502037</t>
  </si>
  <si>
    <t>PS 01 - Technologické vystrojení ATS</t>
  </si>
  <si>
    <t xml:space="preserve">Město Sušice </t>
  </si>
  <si>
    <t xml:space="preserve">    89 - Ostatní konstrukce</t>
  </si>
  <si>
    <t>Ostatní konstrukce</t>
  </si>
  <si>
    <t>Čerpací agregát</t>
  </si>
  <si>
    <t>114254929</t>
  </si>
  <si>
    <t>kompletní dodávka a montáž sestavy čerpadel včetně ovládání, výrobek musí být odsouhlasen provozovatelem vodovodu</t>
  </si>
  <si>
    <t xml:space="preserve">"viz. technická zpráva PS 01"   1,0</t>
  </si>
  <si>
    <t>Pojistka proti nedostatku vody</t>
  </si>
  <si>
    <t>-2131865608</t>
  </si>
  <si>
    <t>03</t>
  </si>
  <si>
    <t>Membránová tlaková nádoba PN 10</t>
  </si>
  <si>
    <t>632803484</t>
  </si>
  <si>
    <t>PS 02 - Technologická část elektro</t>
  </si>
  <si>
    <t>TELEMETRICKÝ ROZVADĚČ, specifikace viz. Technická zpráva, příloha č. PS 02 2.1.</t>
  </si>
  <si>
    <t>-1466701125</t>
  </si>
  <si>
    <t>ROZVADĚČ RM, KOMPLETNÍ, specifikace viz. Technická zpráva, příloha č. PS 02 2.1.</t>
  </si>
  <si>
    <t>1278624569</t>
  </si>
  <si>
    <t>ROZVADĚČ RK, KOMPLETNÍ</t>
  </si>
  <si>
    <t>1837296728</t>
  </si>
  <si>
    <t>SPECIFIKACE ROZVADĚČE RK:</t>
  </si>
  <si>
    <t>PLASTOVÁ ROZVODNICE NA OMÍTKU PRO 54TE, IP65 - 1 ks</t>
  </si>
  <si>
    <t>SVODIČ BLESKOVÉHO PROUDU A PŘEPĚTÍ – VÝKONOVÉ JISKŘIŠTĚ + VARISTOR, TYP 1+2 (B+C), TN-C 3+0, 50kA(8/20), 25kA(10/350) - 1 ks</t>
  </si>
  <si>
    <t>PŘEPÍNAČ TŘÍPÓLOVÝ 230V/32A - 1 ks</t>
  </si>
  <si>
    <t xml:space="preserve">JISTIČ B10/3 - 1 ks, JISTIČ B2/1 - 1 ks, JISTIČ B6/1 - 1 ks </t>
  </si>
  <si>
    <t>PROUDOVÝ CHRÁNIČ S NADPROUDOVOU OCHRANOU B10/1N/003 10kA - 4 ks</t>
  </si>
  <si>
    <t>PROUDOVÝ CHRÁNIČ 40/4/003 - 1 ks</t>
  </si>
  <si>
    <t>INSTALAČNÍ STYKAČ 230V/25A, 3xNC - 2 ks</t>
  </si>
  <si>
    <t>ZÁSUVKA 230V/16A, VESTAVNÁ DO ROZVODNICE NA DIN LIŠTU - 1 ks</t>
  </si>
  <si>
    <t>PROPOJOVACÍ LIŠTA 3p./12TE Cu10mm2 - 2 ks</t>
  </si>
  <si>
    <t>MONTÁŽ - 1 ks</t>
  </si>
  <si>
    <t>PODRUŽNÝ MATERIÁL - 3%</t>
  </si>
  <si>
    <t>SVÍTIDLO NÁSTĚNNÉ S LED ZDROJEM 15W, 230V, IP53, OCHRANNÝ KOŠ</t>
  </si>
  <si>
    <t>1238384068</t>
  </si>
  <si>
    <t>PONORNÉ ČERPADLO S PLOVÁKOVÝM SPÍNAČEM, VÝTLAK MIN. 6M</t>
  </si>
  <si>
    <t>-716605642</t>
  </si>
  <si>
    <t>1676169693</t>
  </si>
  <si>
    <t>210 02-0307</t>
  </si>
  <si>
    <t>ŽLAB KABELOVÝ NEREZ S VÍKEM NEREZ, 125x50, VČETNĚ PŘÍSLUŠENSTVÍ</t>
  </si>
  <si>
    <t>210 02-0315</t>
  </si>
  <si>
    <t>UZAVŘENÍ ŽLABU VÍKEM</t>
  </si>
  <si>
    <t>KABEL CYKY-J 5x10mm2</t>
  </si>
  <si>
    <t>210 81-0005</t>
  </si>
  <si>
    <t>KABEL CYKY-J 3x1,5mm2</t>
  </si>
  <si>
    <t>210 86-0204</t>
  </si>
  <si>
    <t>KABEL JYTY 14x1mm2</t>
  </si>
  <si>
    <t>210 86-0201</t>
  </si>
  <si>
    <t>KABEL JYTY 2x1mm2</t>
  </si>
  <si>
    <t>210 80-2061</t>
  </si>
  <si>
    <t>KABEL H07RN-F 3x1,5mm2</t>
  </si>
  <si>
    <t>210 80-2061.1</t>
  </si>
  <si>
    <t>KABEL H07RN-F 2x1,0mm2</t>
  </si>
  <si>
    <t>210 80-2062</t>
  </si>
  <si>
    <t>KABEL H07RN-F 5x2,5mm2</t>
  </si>
  <si>
    <t>210 80-0528</t>
  </si>
  <si>
    <t>VODIČ H07V-U 10mm2</t>
  </si>
  <si>
    <t>210 80-0529</t>
  </si>
  <si>
    <t>VODIČ H07V-U 16mm2</t>
  </si>
  <si>
    <t>210 10-0259</t>
  </si>
  <si>
    <t>UKONČENÍ KABELU 5x10mm2</t>
  </si>
  <si>
    <t>210 10-0173</t>
  </si>
  <si>
    <t>UKONČENÍ KABELU 3x1,5mm2</t>
  </si>
  <si>
    <t>210 10-0264</t>
  </si>
  <si>
    <t>UKONČENÍ KABELU 14x1mm2</t>
  </si>
  <si>
    <t>210 10-0171</t>
  </si>
  <si>
    <t>UKONČENÍ KABELU 2x1mm2</t>
  </si>
  <si>
    <t>210 10-0201</t>
  </si>
  <si>
    <t>UKONČENÍ KABELU (ŠŇŮRY) 2x1mm2</t>
  </si>
  <si>
    <t>210 10-0204</t>
  </si>
  <si>
    <t>UKONČENÍ KABELU (ŠŇŮRY) 3x1,5mm2</t>
  </si>
  <si>
    <t>210 10-0235</t>
  </si>
  <si>
    <t>UKONČENÍ KABELU (ŠŇŮRY) 5x2,5mm2</t>
  </si>
  <si>
    <t>210 11-1062</t>
  </si>
  <si>
    <t>ZÁSTRČKA NÁSTĚNNÁ 400V/32A, IP44</t>
  </si>
  <si>
    <t>210 11-0101</t>
  </si>
  <si>
    <t>KONCOVÝ SPÍNAČ (HLÍDÁNÍ NEDOVOLENÉHO VNIKNUTÍ DO ŠACHTY A DO PILÍŘE ELEKTRO)</t>
  </si>
  <si>
    <t>210 11-0101.1</t>
  </si>
  <si>
    <t>ČIDLO ZAPLAVENÍ (PLOVÁKOVÝ SPÍNAČ)</t>
  </si>
  <si>
    <t>210 11-0101.2</t>
  </si>
  <si>
    <t>MĚŘENÍ HLADINY</t>
  </si>
  <si>
    <t>210 11-0101.3</t>
  </si>
  <si>
    <t>TLAKOVÝ SPÍNAČ</t>
  </si>
  <si>
    <t>210 01-0318</t>
  </si>
  <si>
    <t>KRABICE 250x250, IP44</t>
  </si>
  <si>
    <t>210 22-0452</t>
  </si>
  <si>
    <t>EKVIPOTENCIÁLNÍ PŘÍPOJNICE</t>
  </si>
  <si>
    <t>210 11-0001</t>
  </si>
  <si>
    <t>SPÍNAČ NÁSTĚNNÝ, ŘAZENÍ 1, IP44</t>
  </si>
  <si>
    <t>210 20-0070</t>
  </si>
  <si>
    <t>MONTÁŽ SVÍTIDLA NÁSTĚNNÉHO</t>
  </si>
  <si>
    <t>210 19-0002</t>
  </si>
  <si>
    <t>MONTÁŽ ROZVODNICE RM</t>
  </si>
  <si>
    <t>210 19-0001</t>
  </si>
  <si>
    <t>MONTÁŽ ROZVODNICE RT A RK</t>
  </si>
  <si>
    <t>460 69-0051</t>
  </si>
  <si>
    <t>HMOŽDINKA HM8</t>
  </si>
  <si>
    <t>Pol6</t>
  </si>
  <si>
    <t>VRUT 3x50</t>
  </si>
  <si>
    <t>Pol1</t>
  </si>
  <si>
    <t>VYPRACOVÁNÍ PD DSPS</t>
  </si>
  <si>
    <t>2ks x 0,3m izolace/zařízení = 0,6m</t>
  </si>
  <si>
    <t>0,6</t>
  </si>
  <si>
    <t>-1299807376</t>
  </si>
  <si>
    <t>celková délka výkopových prací – 20m</t>
  </si>
  <si>
    <t>0,020</t>
  </si>
  <si>
    <t>5m x 0,35m</t>
  </si>
  <si>
    <t>1,75</t>
  </si>
  <si>
    <t>5m x 0,35m x 0,7m</t>
  </si>
  <si>
    <t>1,23</t>
  </si>
  <si>
    <t>místo pískového lože 5m x 0,35m x 0,2m</t>
  </si>
  <si>
    <t>0,35</t>
  </si>
  <si>
    <t>0,67</t>
  </si>
  <si>
    <t>místo pískového lože 5m x 0,35m x 0,2m = 0,35m3 / 13m3 (objem korby) = 1 x odvoz na vzdálenost 25km = celkem 25km</t>
  </si>
  <si>
    <t>ZŘÍZENÍ PÍSKOVÉHO KABELOVÉHO LOŽE, VČETNĚ PÍSKU 0,35m3 (0,6t)</t>
  </si>
  <si>
    <t>5m x 0,35m x 0,2m = 0,35m3 = 0,6t</t>
  </si>
  <si>
    <t>celková délka trasy nových výkopů 5m + 5% prořez + překryt</t>
  </si>
  <si>
    <t>celková délka trasy výkopů - 5m; 5m x 0,35m x 0,7m</t>
  </si>
  <si>
    <t>14,0</t>
  </si>
  <si>
    <t>-1770514314</t>
  </si>
  <si>
    <t>VON - Vedlejší a ostatní náklady</t>
  </si>
  <si>
    <t>D1 - Vedlejší a ostatné náklady</t>
  </si>
  <si>
    <t>D1</t>
  </si>
  <si>
    <t>Vedlejší a ostatné náklady</t>
  </si>
  <si>
    <t>Zajištění vytýčení veškerých podzemních sítí a zařízení, včetně aktualizace vyjádření správců sítí</t>
  </si>
  <si>
    <t>-245302790</t>
  </si>
  <si>
    <t>Zajištění veškerých geodetických prací souvisejících s realizací stavby</t>
  </si>
  <si>
    <t>1469160167</t>
  </si>
  <si>
    <t>Vypracování geodetického zaměření skutečného provedení stavby, včetně předání dat do Digitální technické mapy Plzeňského kraje</t>
  </si>
  <si>
    <t>-1393910831</t>
  </si>
  <si>
    <t>-slouží jako podklad pro dokumentaci skutečného provedení stavby</t>
  </si>
  <si>
    <t>-ve 3 vyhotoveních v listinné a 1 na CD nosiči v digitální formě předepsaného formátu</t>
  </si>
  <si>
    <t>04</t>
  </si>
  <si>
    <t>Vypracování realizační dokumentace stavby a dílenských výkresů</t>
  </si>
  <si>
    <t>820385259</t>
  </si>
  <si>
    <t>05</t>
  </si>
  <si>
    <t>Vypracování projektu skutečného provedení stavby</t>
  </si>
  <si>
    <t>-1163605540</t>
  </si>
  <si>
    <t>08</t>
  </si>
  <si>
    <t>Práce statika na stavbě</t>
  </si>
  <si>
    <t>899213679</t>
  </si>
  <si>
    <t>-sledování vlivů stavby na okolní objekty</t>
  </si>
  <si>
    <t>-statické posouzení, které není součástí projektu</t>
  </si>
  <si>
    <t>09</t>
  </si>
  <si>
    <t>Provedení pasportizace stávajících nemovitostí v okolí stavby, zajištění fotodokumentace stávajícího stavu přístupových komunikací</t>
  </si>
  <si>
    <t>914119060</t>
  </si>
  <si>
    <t xml:space="preserve">"vč.souhlasu dotčených majitelů"   1,0</t>
  </si>
  <si>
    <t>Provedení pasportizace stávajících zdrojů vody (studní) vč. popisu technického stavu a zaměření hloubky a hladiny vody v nich</t>
  </si>
  <si>
    <t>990856065</t>
  </si>
  <si>
    <t>Zřízení, provoz a odstranění zařízení staveniště (ZS) včetně jeho připojení na sítě</t>
  </si>
  <si>
    <t>2074922139</t>
  </si>
  <si>
    <t>-zajištění ohlášení všech staveb ZS dle §104 odst. (2) zákona č. 183/2006 Sb.</t>
  </si>
  <si>
    <t>-příprava a oplocení území pro objekty ZS</t>
  </si>
  <si>
    <t xml:space="preserve">-vlastní vybudování objektů ZS včetně zajištění místnosti pro TDI </t>
  </si>
  <si>
    <t>-zřízení přípojek energií k objektům ZS včetně měřicích odběrných míst</t>
  </si>
  <si>
    <t>-náklady na vybavení objektů ZS</t>
  </si>
  <si>
    <t>-náklady na energie spotřebované během realizace stavby</t>
  </si>
  <si>
    <t>-náklady na údržbu, úklid a opravy v objektech ZS</t>
  </si>
  <si>
    <t>-zajištění ostrahy stavby a staveniště po dobu realizace stavby</t>
  </si>
  <si>
    <t>-zřízení dočasných komunikací, sjezdů a nájezdů</t>
  </si>
  <si>
    <t>-zajištění ochrany zeleně v prostoru staveniště dle přísl. normy</t>
  </si>
  <si>
    <t>-provedení takových opatření, aby nebyly překročeny limity prašnosti a hlučnosti dané vyhláškou</t>
  </si>
  <si>
    <t>-odstranění objektů ZS včetně přípojek energií a dočasných komunikací a jejich likvidace</t>
  </si>
  <si>
    <t>-úklid a úprava povrchů po odstranění ZS</t>
  </si>
  <si>
    <t>-náklady na zajištění a provedení opatření BOZP na stavbě (oplocení, lávky, přejezdy, informační tabule, bezpečnostní pásky , zábrany, tabulky)</t>
  </si>
  <si>
    <t>Komplexní a technologické zkoušky neuvedené v jiných částech výkazu výměr</t>
  </si>
  <si>
    <t>-1886183228</t>
  </si>
  <si>
    <t>-zkoušky dle příslušných ČSN, dále dle obecných podmínek technických specifikací a zápisů ve stavebních denících:</t>
  </si>
  <si>
    <t>(např. výchozí revize, revizní knihy, zkoušky vodotěsnosti, zkoušky hutnění, funkční zkoušky ATS, apod.)</t>
  </si>
  <si>
    <t>Vypracování povodňového plánu stavby dle §71 zákona č.254/2001 Sb. včetně zajištění jeho schválení</t>
  </si>
  <si>
    <t>1452143786</t>
  </si>
  <si>
    <t>Dopravně inženýrská opatření</t>
  </si>
  <si>
    <t>120030018</t>
  </si>
  <si>
    <t>Práce geologa na stavbě</t>
  </si>
  <si>
    <t>62283102</t>
  </si>
  <si>
    <t>-kontrola základové spáry</t>
  </si>
  <si>
    <t>-stanovení vhodnosti zemin pro zpětné zásypy</t>
  </si>
  <si>
    <t>-rozbory zeminy nutné k ověření podmínek pro provedení stavby</t>
  </si>
  <si>
    <t>Rozbory vody</t>
  </si>
  <si>
    <t>-545223445</t>
  </si>
  <si>
    <t>Náklady spojené s kolaudačním řízením stavby</t>
  </si>
  <si>
    <t>1229010042</t>
  </si>
  <si>
    <t>-zajištění a vypracování dokladů ke kolaudačním souhlasům a veškeré další administrativní úkony zhotovitele před vydáním kolaudačního rozhodnutí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</si>
  <si>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</si>
  <si>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</si>
  <si>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</si>
  <si>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</si>
  <si>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</si>
  <si>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</si>
  <si>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</si>
  <si>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</si>
  <si>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</si>
  <si>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</si>
  <si>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</si>
  <si>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</si>
  <si>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</si>
  <si>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Stavební objekt inženýrský</t>
  </si>
  <si>
    <t>Provozní soubor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</si>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</sst>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6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1" fillId="0" borderId="0" xfId="0" applyFont="1" applyAlignment="1" applyProtection="1">
      <alignment horizontal="left" vertical="top"/>
      <protection locked="0"/>
    </xf>
    <xf numFmtId="0" fontId="2" fillId="0" borderId="0" xfId="0" applyFont="1" applyAlignment="1">
      <alignment horizontal="left" vertical="top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  <protection locked="0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2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left"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21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6</v>
      </c>
    </row>
    <row r="9" s="1" customFormat="1" ht="29.28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7" t="s">
        <v>26</v>
      </c>
      <c r="AL9" s="23"/>
      <c r="AM9" s="23"/>
      <c r="AN9" s="35" t="s">
        <v>27</v>
      </c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28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29</v>
      </c>
      <c r="AL10" s="23"/>
      <c r="AM10" s="23"/>
      <c r="AN10" s="28" t="s">
        <v>30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31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32</v>
      </c>
      <c r="AL11" s="23"/>
      <c r="AM11" s="23"/>
      <c r="AN11" s="28" t="s">
        <v>30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33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29</v>
      </c>
      <c r="AL13" s="23"/>
      <c r="AM13" s="23"/>
      <c r="AN13" s="36" t="s">
        <v>34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6" t="s">
        <v>34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3" t="s">
        <v>32</v>
      </c>
      <c r="AL14" s="23"/>
      <c r="AM14" s="23"/>
      <c r="AN14" s="36" t="s">
        <v>34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35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29</v>
      </c>
      <c r="AL16" s="23"/>
      <c r="AM16" s="23"/>
      <c r="AN16" s="28" t="s">
        <v>30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36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32</v>
      </c>
      <c r="AL17" s="23"/>
      <c r="AM17" s="23"/>
      <c r="AN17" s="28" t="s">
        <v>30</v>
      </c>
      <c r="AO17" s="23"/>
      <c r="AP17" s="23"/>
      <c r="AQ17" s="23"/>
      <c r="AR17" s="21"/>
      <c r="BE17" s="32"/>
      <c r="BS17" s="18" t="s">
        <v>37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38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29</v>
      </c>
      <c r="AL19" s="23"/>
      <c r="AM19" s="23"/>
      <c r="AN19" s="28" t="s">
        <v>30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39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32</v>
      </c>
      <c r="AL20" s="23"/>
      <c r="AM20" s="23"/>
      <c r="AN20" s="28" t="s">
        <v>30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40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8" t="s">
        <v>41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3"/>
      <c r="AQ25" s="23"/>
      <c r="AR25" s="21"/>
      <c r="BE25" s="32"/>
    </row>
    <row r="26" s="2" customFormat="1" ht="25.92" customHeight="1">
      <c r="A26" s="40"/>
      <c r="B26" s="41"/>
      <c r="C26" s="42"/>
      <c r="D26" s="43" t="s">
        <v>42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2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2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43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44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45</v>
      </c>
      <c r="AL28" s="47"/>
      <c r="AM28" s="47"/>
      <c r="AN28" s="47"/>
      <c r="AO28" s="47"/>
      <c r="AP28" s="42"/>
      <c r="AQ28" s="42"/>
      <c r="AR28" s="46"/>
      <c r="BE28" s="32"/>
    </row>
    <row r="29" s="3" customFormat="1" ht="14.4" customHeight="1">
      <c r="A29" s="3"/>
      <c r="B29" s="48"/>
      <c r="C29" s="49"/>
      <c r="D29" s="33" t="s">
        <v>46</v>
      </c>
      <c r="E29" s="49"/>
      <c r="F29" s="33" t="s">
        <v>47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3" t="s">
        <v>48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3" t="s">
        <v>49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3" t="s">
        <v>50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3" t="s">
        <v>51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52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53</v>
      </c>
      <c r="U35" s="56"/>
      <c r="V35" s="56"/>
      <c r="W35" s="56"/>
      <c r="X35" s="58" t="s">
        <v>54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4" t="s">
        <v>55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3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1593-4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Sušice – Volšovy – zásobování pitnou vodou, III. etapa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3" t="s">
        <v>22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Sušice – část Volšovy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3" t="s">
        <v>24</v>
      </c>
      <c r="AJ47" s="42"/>
      <c r="AK47" s="42"/>
      <c r="AL47" s="42"/>
      <c r="AM47" s="74" t="str">
        <f>IF(AN8= "","",AN8)</f>
        <v>10. 1. 2020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25.65" customHeight="1">
      <c r="A49" s="40"/>
      <c r="B49" s="41"/>
      <c r="C49" s="33" t="s">
        <v>28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Město Sušice_x0009__x0009__x0009__x0009__x0009_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3" t="s">
        <v>35</v>
      </c>
      <c r="AJ49" s="42"/>
      <c r="AK49" s="42"/>
      <c r="AL49" s="42"/>
      <c r="AM49" s="75" t="str">
        <f>IF(E17="","",E17)</f>
        <v>VH-TRES spol.s r.o., České Budějovice</v>
      </c>
      <c r="AN49" s="66"/>
      <c r="AO49" s="66"/>
      <c r="AP49" s="66"/>
      <c r="AQ49" s="42"/>
      <c r="AR49" s="46"/>
      <c r="AS49" s="76" t="s">
        <v>56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3" t="s">
        <v>33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3" t="s">
        <v>38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57</v>
      </c>
      <c r="D52" s="89"/>
      <c r="E52" s="89"/>
      <c r="F52" s="89"/>
      <c r="G52" s="89"/>
      <c r="H52" s="90"/>
      <c r="I52" s="91" t="s">
        <v>58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59</v>
      </c>
      <c r="AH52" s="89"/>
      <c r="AI52" s="89"/>
      <c r="AJ52" s="89"/>
      <c r="AK52" s="89"/>
      <c r="AL52" s="89"/>
      <c r="AM52" s="89"/>
      <c r="AN52" s="91" t="s">
        <v>60</v>
      </c>
      <c r="AO52" s="89"/>
      <c r="AP52" s="89"/>
      <c r="AQ52" s="93" t="s">
        <v>61</v>
      </c>
      <c r="AR52" s="46"/>
      <c r="AS52" s="94" t="s">
        <v>62</v>
      </c>
      <c r="AT52" s="95" t="s">
        <v>63</v>
      </c>
      <c r="AU52" s="95" t="s">
        <v>64</v>
      </c>
      <c r="AV52" s="95" t="s">
        <v>65</v>
      </c>
      <c r="AW52" s="95" t="s">
        <v>66</v>
      </c>
      <c r="AX52" s="95" t="s">
        <v>67</v>
      </c>
      <c r="AY52" s="95" t="s">
        <v>68</v>
      </c>
      <c r="AZ52" s="95" t="s">
        <v>69</v>
      </c>
      <c r="BA52" s="95" t="s">
        <v>70</v>
      </c>
      <c r="BB52" s="95" t="s">
        <v>71</v>
      </c>
      <c r="BC52" s="95" t="s">
        <v>72</v>
      </c>
      <c r="BD52" s="96" t="s">
        <v>73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74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ROUND(SUM(AG55:AG60),2)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30</v>
      </c>
      <c r="AR54" s="106"/>
      <c r="AS54" s="107">
        <f>ROUND(SUM(AS55:AS60),2)</f>
        <v>0</v>
      </c>
      <c r="AT54" s="108">
        <f>ROUND(SUM(AV54:AW54),2)</f>
        <v>0</v>
      </c>
      <c r="AU54" s="109">
        <f>ROUND(SUM(AU55:AU60),5)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ROUND(SUM(AZ55:AZ60),2)</f>
        <v>0</v>
      </c>
      <c r="BA54" s="108">
        <f>ROUND(SUM(BA55:BA60),2)</f>
        <v>0</v>
      </c>
      <c r="BB54" s="108">
        <f>ROUND(SUM(BB55:BB60),2)</f>
        <v>0</v>
      </c>
      <c r="BC54" s="108">
        <f>ROUND(SUM(BC55:BC60),2)</f>
        <v>0</v>
      </c>
      <c r="BD54" s="110">
        <f>ROUND(SUM(BD55:BD60),2)</f>
        <v>0</v>
      </c>
      <c r="BE54" s="6"/>
      <c r="BS54" s="111" t="s">
        <v>75</v>
      </c>
      <c r="BT54" s="111" t="s">
        <v>76</v>
      </c>
      <c r="BU54" s="112" t="s">
        <v>77</v>
      </c>
      <c r="BV54" s="111" t="s">
        <v>78</v>
      </c>
      <c r="BW54" s="111" t="s">
        <v>5</v>
      </c>
      <c r="BX54" s="111" t="s">
        <v>79</v>
      </c>
      <c r="CL54" s="111" t="s">
        <v>19</v>
      </c>
    </row>
    <row r="55" s="7" customFormat="1" ht="16.5" customHeight="1">
      <c r="A55" s="113" t="s">
        <v>80</v>
      </c>
      <c r="B55" s="114"/>
      <c r="C55" s="115"/>
      <c r="D55" s="116" t="s">
        <v>81</v>
      </c>
      <c r="E55" s="116"/>
      <c r="F55" s="116"/>
      <c r="G55" s="116"/>
      <c r="H55" s="116"/>
      <c r="I55" s="117"/>
      <c r="J55" s="116" t="s">
        <v>82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'IO 01 - Vodovodní řad „Vo...'!J30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83</v>
      </c>
      <c r="AR55" s="120"/>
      <c r="AS55" s="121">
        <v>0</v>
      </c>
      <c r="AT55" s="122">
        <f>ROUND(SUM(AV55:AW55),2)</f>
        <v>0</v>
      </c>
      <c r="AU55" s="123">
        <f>'IO 01 - Vodovodní řad „Vo...'!P88</f>
        <v>0</v>
      </c>
      <c r="AV55" s="122">
        <f>'IO 01 - Vodovodní řad „Vo...'!J33</f>
        <v>0</v>
      </c>
      <c r="AW55" s="122">
        <f>'IO 01 - Vodovodní řad „Vo...'!J34</f>
        <v>0</v>
      </c>
      <c r="AX55" s="122">
        <f>'IO 01 - Vodovodní řad „Vo...'!J35</f>
        <v>0</v>
      </c>
      <c r="AY55" s="122">
        <f>'IO 01 - Vodovodní řad „Vo...'!J36</f>
        <v>0</v>
      </c>
      <c r="AZ55" s="122">
        <f>'IO 01 - Vodovodní řad „Vo...'!F33</f>
        <v>0</v>
      </c>
      <c r="BA55" s="122">
        <f>'IO 01 - Vodovodní řad „Vo...'!F34</f>
        <v>0</v>
      </c>
      <c r="BB55" s="122">
        <f>'IO 01 - Vodovodní řad „Vo...'!F35</f>
        <v>0</v>
      </c>
      <c r="BC55" s="122">
        <f>'IO 01 - Vodovodní řad „Vo...'!F36</f>
        <v>0</v>
      </c>
      <c r="BD55" s="124">
        <f>'IO 01 - Vodovodní řad „Vo...'!F37</f>
        <v>0</v>
      </c>
      <c r="BE55" s="7"/>
      <c r="BT55" s="125" t="s">
        <v>84</v>
      </c>
      <c r="BV55" s="125" t="s">
        <v>78</v>
      </c>
      <c r="BW55" s="125" t="s">
        <v>85</v>
      </c>
      <c r="BX55" s="125" t="s">
        <v>5</v>
      </c>
      <c r="CL55" s="125" t="s">
        <v>86</v>
      </c>
      <c r="CM55" s="125" t="s">
        <v>87</v>
      </c>
    </row>
    <row r="56" s="7" customFormat="1" ht="16.5" customHeight="1">
      <c r="A56" s="113" t="s">
        <v>80</v>
      </c>
      <c r="B56" s="114"/>
      <c r="C56" s="115"/>
      <c r="D56" s="116" t="s">
        <v>88</v>
      </c>
      <c r="E56" s="116"/>
      <c r="F56" s="116"/>
      <c r="G56" s="116"/>
      <c r="H56" s="116"/>
      <c r="I56" s="117"/>
      <c r="J56" s="116" t="s">
        <v>89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'IO 02 - Vodovodní přípojky 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83</v>
      </c>
      <c r="AR56" s="120"/>
      <c r="AS56" s="121">
        <v>0</v>
      </c>
      <c r="AT56" s="122">
        <f>ROUND(SUM(AV56:AW56),2)</f>
        <v>0</v>
      </c>
      <c r="AU56" s="123">
        <f>'IO 02 - Vodovodní přípojky '!P85</f>
        <v>0</v>
      </c>
      <c r="AV56" s="122">
        <f>'IO 02 - Vodovodní přípojky '!J33</f>
        <v>0</v>
      </c>
      <c r="AW56" s="122">
        <f>'IO 02 - Vodovodní přípojky '!J34</f>
        <v>0</v>
      </c>
      <c r="AX56" s="122">
        <f>'IO 02 - Vodovodní přípojky '!J35</f>
        <v>0</v>
      </c>
      <c r="AY56" s="122">
        <f>'IO 02 - Vodovodní přípojky '!J36</f>
        <v>0</v>
      </c>
      <c r="AZ56" s="122">
        <f>'IO 02 - Vodovodní přípojky '!F33</f>
        <v>0</v>
      </c>
      <c r="BA56" s="122">
        <f>'IO 02 - Vodovodní přípojky '!F34</f>
        <v>0</v>
      </c>
      <c r="BB56" s="122">
        <f>'IO 02 - Vodovodní přípojky '!F35</f>
        <v>0</v>
      </c>
      <c r="BC56" s="122">
        <f>'IO 02 - Vodovodní přípojky '!F36</f>
        <v>0</v>
      </c>
      <c r="BD56" s="124">
        <f>'IO 02 - Vodovodní přípojky '!F37</f>
        <v>0</v>
      </c>
      <c r="BE56" s="7"/>
      <c r="BT56" s="125" t="s">
        <v>84</v>
      </c>
      <c r="BV56" s="125" t="s">
        <v>78</v>
      </c>
      <c r="BW56" s="125" t="s">
        <v>90</v>
      </c>
      <c r="BX56" s="125" t="s">
        <v>5</v>
      </c>
      <c r="CL56" s="125" t="s">
        <v>86</v>
      </c>
      <c r="CM56" s="125" t="s">
        <v>87</v>
      </c>
    </row>
    <row r="57" s="7" customFormat="1" ht="16.5" customHeight="1">
      <c r="A57" s="113" t="s">
        <v>80</v>
      </c>
      <c r="B57" s="114"/>
      <c r="C57" s="115"/>
      <c r="D57" s="116" t="s">
        <v>91</v>
      </c>
      <c r="E57" s="116"/>
      <c r="F57" s="116"/>
      <c r="G57" s="116"/>
      <c r="H57" s="116"/>
      <c r="I57" s="117"/>
      <c r="J57" s="116" t="s">
        <v>92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'IO 03 - Přípojka NN'!J30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83</v>
      </c>
      <c r="AR57" s="120"/>
      <c r="AS57" s="121">
        <v>0</v>
      </c>
      <c r="AT57" s="122">
        <f>ROUND(SUM(AV57:AW57),2)</f>
        <v>0</v>
      </c>
      <c r="AU57" s="123">
        <f>'IO 03 - Přípojka NN'!P83</f>
        <v>0</v>
      </c>
      <c r="AV57" s="122">
        <f>'IO 03 - Přípojka NN'!J33</f>
        <v>0</v>
      </c>
      <c r="AW57" s="122">
        <f>'IO 03 - Přípojka NN'!J34</f>
        <v>0</v>
      </c>
      <c r="AX57" s="122">
        <f>'IO 03 - Přípojka NN'!J35</f>
        <v>0</v>
      </c>
      <c r="AY57" s="122">
        <f>'IO 03 - Přípojka NN'!J36</f>
        <v>0</v>
      </c>
      <c r="AZ57" s="122">
        <f>'IO 03 - Přípojka NN'!F33</f>
        <v>0</v>
      </c>
      <c r="BA57" s="122">
        <f>'IO 03 - Přípojka NN'!F34</f>
        <v>0</v>
      </c>
      <c r="BB57" s="122">
        <f>'IO 03 - Přípojka NN'!F35</f>
        <v>0</v>
      </c>
      <c r="BC57" s="122">
        <f>'IO 03 - Přípojka NN'!F36</f>
        <v>0</v>
      </c>
      <c r="BD57" s="124">
        <f>'IO 03 - Přípojka NN'!F37</f>
        <v>0</v>
      </c>
      <c r="BE57" s="7"/>
      <c r="BT57" s="125" t="s">
        <v>84</v>
      </c>
      <c r="BV57" s="125" t="s">
        <v>78</v>
      </c>
      <c r="BW57" s="125" t="s">
        <v>93</v>
      </c>
      <c r="BX57" s="125" t="s">
        <v>5</v>
      </c>
      <c r="CL57" s="125" t="s">
        <v>94</v>
      </c>
      <c r="CM57" s="125" t="s">
        <v>87</v>
      </c>
    </row>
    <row r="58" s="7" customFormat="1" ht="16.5" customHeight="1">
      <c r="A58" s="113" t="s">
        <v>80</v>
      </c>
      <c r="B58" s="114"/>
      <c r="C58" s="115"/>
      <c r="D58" s="116" t="s">
        <v>95</v>
      </c>
      <c r="E58" s="116"/>
      <c r="F58" s="116"/>
      <c r="G58" s="116"/>
      <c r="H58" s="116"/>
      <c r="I58" s="117"/>
      <c r="J58" s="116" t="s">
        <v>96</v>
      </c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8">
        <f>'PS 01 - Technologické vys...'!J30</f>
        <v>0</v>
      </c>
      <c r="AH58" s="117"/>
      <c r="AI58" s="117"/>
      <c r="AJ58" s="117"/>
      <c r="AK58" s="117"/>
      <c r="AL58" s="117"/>
      <c r="AM58" s="117"/>
      <c r="AN58" s="118">
        <f>SUM(AG58,AT58)</f>
        <v>0</v>
      </c>
      <c r="AO58" s="117"/>
      <c r="AP58" s="117"/>
      <c r="AQ58" s="119" t="s">
        <v>97</v>
      </c>
      <c r="AR58" s="120"/>
      <c r="AS58" s="121">
        <v>0</v>
      </c>
      <c r="AT58" s="122">
        <f>ROUND(SUM(AV58:AW58),2)</f>
        <v>0</v>
      </c>
      <c r="AU58" s="123">
        <f>'PS 01 - Technologické vys...'!P81</f>
        <v>0</v>
      </c>
      <c r="AV58" s="122">
        <f>'PS 01 - Technologické vys...'!J33</f>
        <v>0</v>
      </c>
      <c r="AW58" s="122">
        <f>'PS 01 - Technologické vys...'!J34</f>
        <v>0</v>
      </c>
      <c r="AX58" s="122">
        <f>'PS 01 - Technologické vys...'!J35</f>
        <v>0</v>
      </c>
      <c r="AY58" s="122">
        <f>'PS 01 - Technologické vys...'!J36</f>
        <v>0</v>
      </c>
      <c r="AZ58" s="122">
        <f>'PS 01 - Technologické vys...'!F33</f>
        <v>0</v>
      </c>
      <c r="BA58" s="122">
        <f>'PS 01 - Technologické vys...'!F34</f>
        <v>0</v>
      </c>
      <c r="BB58" s="122">
        <f>'PS 01 - Technologické vys...'!F35</f>
        <v>0</v>
      </c>
      <c r="BC58" s="122">
        <f>'PS 01 - Technologické vys...'!F36</f>
        <v>0</v>
      </c>
      <c r="BD58" s="124">
        <f>'PS 01 - Technologické vys...'!F37</f>
        <v>0</v>
      </c>
      <c r="BE58" s="7"/>
      <c r="BT58" s="125" t="s">
        <v>84</v>
      </c>
      <c r="BV58" s="125" t="s">
        <v>78</v>
      </c>
      <c r="BW58" s="125" t="s">
        <v>98</v>
      </c>
      <c r="BX58" s="125" t="s">
        <v>5</v>
      </c>
      <c r="CL58" s="125" t="s">
        <v>30</v>
      </c>
      <c r="CM58" s="125" t="s">
        <v>87</v>
      </c>
    </row>
    <row r="59" s="7" customFormat="1" ht="16.5" customHeight="1">
      <c r="A59" s="113" t="s">
        <v>80</v>
      </c>
      <c r="B59" s="114"/>
      <c r="C59" s="115"/>
      <c r="D59" s="116" t="s">
        <v>99</v>
      </c>
      <c r="E59" s="116"/>
      <c r="F59" s="116"/>
      <c r="G59" s="116"/>
      <c r="H59" s="116"/>
      <c r="I59" s="117"/>
      <c r="J59" s="116" t="s">
        <v>100</v>
      </c>
      <c r="K59" s="116"/>
      <c r="L59" s="116"/>
      <c r="M59" s="116"/>
      <c r="N59" s="116"/>
      <c r="O59" s="116"/>
      <c r="P59" s="116"/>
      <c r="Q59" s="116"/>
      <c r="R59" s="116"/>
      <c r="S59" s="116"/>
      <c r="T59" s="116"/>
      <c r="U59" s="116"/>
      <c r="V59" s="116"/>
      <c r="W59" s="116"/>
      <c r="X59" s="116"/>
      <c r="Y59" s="116"/>
      <c r="Z59" s="116"/>
      <c r="AA59" s="116"/>
      <c r="AB59" s="116"/>
      <c r="AC59" s="116"/>
      <c r="AD59" s="116"/>
      <c r="AE59" s="116"/>
      <c r="AF59" s="116"/>
      <c r="AG59" s="118">
        <f>'PS 02 - Technologická čás...'!J30</f>
        <v>0</v>
      </c>
      <c r="AH59" s="117"/>
      <c r="AI59" s="117"/>
      <c r="AJ59" s="117"/>
      <c r="AK59" s="117"/>
      <c r="AL59" s="117"/>
      <c r="AM59" s="117"/>
      <c r="AN59" s="118">
        <f>SUM(AG59,AT59)</f>
        <v>0</v>
      </c>
      <c r="AO59" s="117"/>
      <c r="AP59" s="117"/>
      <c r="AQ59" s="119" t="s">
        <v>97</v>
      </c>
      <c r="AR59" s="120"/>
      <c r="AS59" s="121">
        <v>0</v>
      </c>
      <c r="AT59" s="122">
        <f>ROUND(SUM(AV59:AW59),2)</f>
        <v>0</v>
      </c>
      <c r="AU59" s="123">
        <f>'PS 02 - Technologická čás...'!P83</f>
        <v>0</v>
      </c>
      <c r="AV59" s="122">
        <f>'PS 02 - Technologická čás...'!J33</f>
        <v>0</v>
      </c>
      <c r="AW59" s="122">
        <f>'PS 02 - Technologická čás...'!J34</f>
        <v>0</v>
      </c>
      <c r="AX59" s="122">
        <f>'PS 02 - Technologická čás...'!J35</f>
        <v>0</v>
      </c>
      <c r="AY59" s="122">
        <f>'PS 02 - Technologická čás...'!J36</f>
        <v>0</v>
      </c>
      <c r="AZ59" s="122">
        <f>'PS 02 - Technologická čás...'!F33</f>
        <v>0</v>
      </c>
      <c r="BA59" s="122">
        <f>'PS 02 - Technologická čás...'!F34</f>
        <v>0</v>
      </c>
      <c r="BB59" s="122">
        <f>'PS 02 - Technologická čás...'!F35</f>
        <v>0</v>
      </c>
      <c r="BC59" s="122">
        <f>'PS 02 - Technologická čás...'!F36</f>
        <v>0</v>
      </c>
      <c r="BD59" s="124">
        <f>'PS 02 - Technologická čás...'!F37</f>
        <v>0</v>
      </c>
      <c r="BE59" s="7"/>
      <c r="BT59" s="125" t="s">
        <v>84</v>
      </c>
      <c r="BV59" s="125" t="s">
        <v>78</v>
      </c>
      <c r="BW59" s="125" t="s">
        <v>101</v>
      </c>
      <c r="BX59" s="125" t="s">
        <v>5</v>
      </c>
      <c r="CL59" s="125" t="s">
        <v>30</v>
      </c>
      <c r="CM59" s="125" t="s">
        <v>87</v>
      </c>
    </row>
    <row r="60" s="7" customFormat="1" ht="16.5" customHeight="1">
      <c r="A60" s="113" t="s">
        <v>80</v>
      </c>
      <c r="B60" s="114"/>
      <c r="C60" s="115"/>
      <c r="D60" s="116" t="s">
        <v>102</v>
      </c>
      <c r="E60" s="116"/>
      <c r="F60" s="116"/>
      <c r="G60" s="116"/>
      <c r="H60" s="116"/>
      <c r="I60" s="117"/>
      <c r="J60" s="116" t="s">
        <v>103</v>
      </c>
      <c r="K60" s="116"/>
      <c r="L60" s="116"/>
      <c r="M60" s="116"/>
      <c r="N60" s="116"/>
      <c r="O60" s="116"/>
      <c r="P60" s="116"/>
      <c r="Q60" s="116"/>
      <c r="R60" s="116"/>
      <c r="S60" s="116"/>
      <c r="T60" s="116"/>
      <c r="U60" s="116"/>
      <c r="V60" s="116"/>
      <c r="W60" s="116"/>
      <c r="X60" s="116"/>
      <c r="Y60" s="116"/>
      <c r="Z60" s="116"/>
      <c r="AA60" s="116"/>
      <c r="AB60" s="116"/>
      <c r="AC60" s="116"/>
      <c r="AD60" s="116"/>
      <c r="AE60" s="116"/>
      <c r="AF60" s="116"/>
      <c r="AG60" s="118">
        <f>'VON - Vedlejší a ostatní ...'!J30</f>
        <v>0</v>
      </c>
      <c r="AH60" s="117"/>
      <c r="AI60" s="117"/>
      <c r="AJ60" s="117"/>
      <c r="AK60" s="117"/>
      <c r="AL60" s="117"/>
      <c r="AM60" s="117"/>
      <c r="AN60" s="118">
        <f>SUM(AG60,AT60)</f>
        <v>0</v>
      </c>
      <c r="AO60" s="117"/>
      <c r="AP60" s="117"/>
      <c r="AQ60" s="119" t="s">
        <v>102</v>
      </c>
      <c r="AR60" s="120"/>
      <c r="AS60" s="126">
        <v>0</v>
      </c>
      <c r="AT60" s="127">
        <f>ROUND(SUM(AV60:AW60),2)</f>
        <v>0</v>
      </c>
      <c r="AU60" s="128">
        <f>'VON - Vedlejší a ostatní ...'!P80</f>
        <v>0</v>
      </c>
      <c r="AV60" s="127">
        <f>'VON - Vedlejší a ostatní ...'!J33</f>
        <v>0</v>
      </c>
      <c r="AW60" s="127">
        <f>'VON - Vedlejší a ostatní ...'!J34</f>
        <v>0</v>
      </c>
      <c r="AX60" s="127">
        <f>'VON - Vedlejší a ostatní ...'!J35</f>
        <v>0</v>
      </c>
      <c r="AY60" s="127">
        <f>'VON - Vedlejší a ostatní ...'!J36</f>
        <v>0</v>
      </c>
      <c r="AZ60" s="127">
        <f>'VON - Vedlejší a ostatní ...'!F33</f>
        <v>0</v>
      </c>
      <c r="BA60" s="127">
        <f>'VON - Vedlejší a ostatní ...'!F34</f>
        <v>0</v>
      </c>
      <c r="BB60" s="127">
        <f>'VON - Vedlejší a ostatní ...'!F35</f>
        <v>0</v>
      </c>
      <c r="BC60" s="127">
        <f>'VON - Vedlejší a ostatní ...'!F36</f>
        <v>0</v>
      </c>
      <c r="BD60" s="129">
        <f>'VON - Vedlejší a ostatní ...'!F37</f>
        <v>0</v>
      </c>
      <c r="BE60" s="7"/>
      <c r="BT60" s="125" t="s">
        <v>84</v>
      </c>
      <c r="BV60" s="125" t="s">
        <v>78</v>
      </c>
      <c r="BW60" s="125" t="s">
        <v>104</v>
      </c>
      <c r="BX60" s="125" t="s">
        <v>5</v>
      </c>
      <c r="CL60" s="125" t="s">
        <v>30</v>
      </c>
      <c r="CM60" s="125" t="s">
        <v>87</v>
      </c>
    </row>
    <row r="61" s="2" customFormat="1" ht="30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6"/>
      <c r="AS61" s="40"/>
      <c r="AT61" s="40"/>
      <c r="AU61" s="40"/>
      <c r="AV61" s="40"/>
      <c r="AW61" s="40"/>
      <c r="AX61" s="40"/>
      <c r="AY61" s="40"/>
      <c r="AZ61" s="40"/>
      <c r="BA61" s="40"/>
      <c r="BB61" s="40"/>
      <c r="BC61" s="40"/>
      <c r="BD61" s="40"/>
      <c r="BE61" s="40"/>
    </row>
    <row r="62" s="2" customFormat="1" ht="6.96" customHeight="1">
      <c r="A62" s="40"/>
      <c r="B62" s="61"/>
      <c r="C62" s="62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62"/>
      <c r="P62" s="62"/>
      <c r="Q62" s="62"/>
      <c r="R62" s="62"/>
      <c r="S62" s="62"/>
      <c r="T62" s="62"/>
      <c r="U62" s="62"/>
      <c r="V62" s="62"/>
      <c r="W62" s="62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62"/>
      <c r="AM62" s="62"/>
      <c r="AN62" s="62"/>
      <c r="AO62" s="62"/>
      <c r="AP62" s="62"/>
      <c r="AQ62" s="62"/>
      <c r="AR62" s="46"/>
      <c r="AS62" s="40"/>
      <c r="AT62" s="40"/>
      <c r="AU62" s="40"/>
      <c r="AV62" s="40"/>
      <c r="AW62" s="40"/>
      <c r="AX62" s="40"/>
      <c r="AY62" s="40"/>
      <c r="AZ62" s="40"/>
      <c r="BA62" s="40"/>
      <c r="BB62" s="40"/>
      <c r="BC62" s="40"/>
      <c r="BD62" s="40"/>
      <c r="BE62" s="40"/>
    </row>
  </sheetData>
  <sheetProtection sheet="1" formatColumns="0" formatRows="0" objects="1" scenarios="1" spinCount="100000" saltValue="V5vENWSSatf6JraR9TeTlRNbo8KfVKfEUVCQbFerDPL42/9k8ev61WjaMHk/TzMm4pE/Fr6vtjO00i1K/HNkRg==" hashValue="1jRcxojv5tdGjloRYGuUKBtcvdJW9BkOmnw2uhZwt0vYxXU0rKO78J3a2BElqcE40xp6EcGmSJzkl9OjF9TXUw==" algorithmName="SHA-512" password="CC35"/>
  <mergeCells count="62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IO 01 - Vodovodní řad „Vo...'!C2" display="/"/>
    <hyperlink ref="A56" location="'IO 02 - Vodovodní přípojky '!C2" display="/"/>
    <hyperlink ref="A57" location="'IO 03 - Přípojka NN'!C2" display="/"/>
    <hyperlink ref="A58" location="'PS 01 - Technologické vys...'!C2" display="/"/>
    <hyperlink ref="A59" location="'PS 02 - Technologická čás...'!C2" display="/"/>
    <hyperlink ref="A60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0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21"/>
      <c r="AT3" s="18" t="s">
        <v>87</v>
      </c>
    </row>
    <row r="4" s="1" customFormat="1" ht="24.96" customHeight="1">
      <c r="B4" s="21"/>
      <c r="D4" s="134" t="s">
        <v>105</v>
      </c>
      <c r="I4" s="130"/>
      <c r="L4" s="21"/>
      <c r="M4" s="135" t="s">
        <v>10</v>
      </c>
      <c r="AT4" s="18" t="s">
        <v>4</v>
      </c>
    </row>
    <row r="5" s="1" customFormat="1" ht="6.96" customHeight="1">
      <c r="B5" s="21"/>
      <c r="I5" s="130"/>
      <c r="L5" s="21"/>
    </row>
    <row r="6" s="1" customFormat="1" ht="12" customHeight="1">
      <c r="B6" s="21"/>
      <c r="D6" s="136" t="s">
        <v>16</v>
      </c>
      <c r="I6" s="130"/>
      <c r="L6" s="21"/>
    </row>
    <row r="7" s="1" customFormat="1" ht="16.5" customHeight="1">
      <c r="B7" s="21"/>
      <c r="E7" s="137" t="str">
        <f>'Rekapitulace stavby'!K6</f>
        <v>Sušice – Volšovy – zásobování pitnou vodou, III. etapa</v>
      </c>
      <c r="F7" s="136"/>
      <c r="G7" s="136"/>
      <c r="H7" s="136"/>
      <c r="I7" s="130"/>
      <c r="L7" s="21"/>
    </row>
    <row r="8" s="2" customFormat="1" ht="12" customHeight="1">
      <c r="A8" s="40"/>
      <c r="B8" s="46"/>
      <c r="C8" s="40"/>
      <c r="D8" s="136" t="s">
        <v>106</v>
      </c>
      <c r="E8" s="40"/>
      <c r="F8" s="40"/>
      <c r="G8" s="40"/>
      <c r="H8" s="40"/>
      <c r="I8" s="138"/>
      <c r="J8" s="40"/>
      <c r="K8" s="40"/>
      <c r="L8" s="139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0" t="s">
        <v>107</v>
      </c>
      <c r="F9" s="40"/>
      <c r="G9" s="40"/>
      <c r="H9" s="40"/>
      <c r="I9" s="138"/>
      <c r="J9" s="40"/>
      <c r="K9" s="40"/>
      <c r="L9" s="139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138"/>
      <c r="J10" s="40"/>
      <c r="K10" s="40"/>
      <c r="L10" s="139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6" t="s">
        <v>18</v>
      </c>
      <c r="E11" s="40"/>
      <c r="F11" s="141" t="s">
        <v>86</v>
      </c>
      <c r="G11" s="40"/>
      <c r="H11" s="40"/>
      <c r="I11" s="142" t="s">
        <v>20</v>
      </c>
      <c r="J11" s="141" t="s">
        <v>108</v>
      </c>
      <c r="K11" s="40"/>
      <c r="L11" s="139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6" t="s">
        <v>22</v>
      </c>
      <c r="E12" s="40"/>
      <c r="F12" s="141" t="s">
        <v>23</v>
      </c>
      <c r="G12" s="40"/>
      <c r="H12" s="40"/>
      <c r="I12" s="142" t="s">
        <v>24</v>
      </c>
      <c r="J12" s="143" t="str">
        <f>'Rekapitulace stavby'!AN8</f>
        <v>10. 1. 2020</v>
      </c>
      <c r="K12" s="40"/>
      <c r="L12" s="139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21.84" customHeight="1">
      <c r="A13" s="40"/>
      <c r="B13" s="46"/>
      <c r="C13" s="40"/>
      <c r="D13" s="40"/>
      <c r="E13" s="40"/>
      <c r="F13" s="40"/>
      <c r="G13" s="40"/>
      <c r="H13" s="40"/>
      <c r="I13" s="144" t="s">
        <v>26</v>
      </c>
      <c r="J13" s="145" t="s">
        <v>109</v>
      </c>
      <c r="K13" s="40"/>
      <c r="L13" s="139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6" t="s">
        <v>28</v>
      </c>
      <c r="E14" s="40"/>
      <c r="F14" s="40"/>
      <c r="G14" s="40"/>
      <c r="H14" s="40"/>
      <c r="I14" s="142" t="s">
        <v>29</v>
      </c>
      <c r="J14" s="141" t="s">
        <v>30</v>
      </c>
      <c r="K14" s="40"/>
      <c r="L14" s="139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41" t="s">
        <v>110</v>
      </c>
      <c r="F15" s="40"/>
      <c r="G15" s="40"/>
      <c r="H15" s="40"/>
      <c r="I15" s="142" t="s">
        <v>32</v>
      </c>
      <c r="J15" s="141" t="s">
        <v>30</v>
      </c>
      <c r="K15" s="40"/>
      <c r="L15" s="139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138"/>
      <c r="J16" s="40"/>
      <c r="K16" s="40"/>
      <c r="L16" s="139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6" t="s">
        <v>33</v>
      </c>
      <c r="E17" s="40"/>
      <c r="F17" s="40"/>
      <c r="G17" s="40"/>
      <c r="H17" s="40"/>
      <c r="I17" s="142" t="s">
        <v>29</v>
      </c>
      <c r="J17" s="34" t="str">
        <f>'Rekapitulace stavby'!AN13</f>
        <v>Vyplň údaj</v>
      </c>
      <c r="K17" s="40"/>
      <c r="L17" s="139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41"/>
      <c r="G18" s="141"/>
      <c r="H18" s="141"/>
      <c r="I18" s="142" t="s">
        <v>32</v>
      </c>
      <c r="J18" s="34" t="str">
        <f>'Rekapitulace stavby'!AN14</f>
        <v>Vyplň údaj</v>
      </c>
      <c r="K18" s="40"/>
      <c r="L18" s="139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138"/>
      <c r="J19" s="40"/>
      <c r="K19" s="40"/>
      <c r="L19" s="139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6" t="s">
        <v>35</v>
      </c>
      <c r="E20" s="40"/>
      <c r="F20" s="40"/>
      <c r="G20" s="40"/>
      <c r="H20" s="40"/>
      <c r="I20" s="142" t="s">
        <v>29</v>
      </c>
      <c r="J20" s="141" t="s">
        <v>30</v>
      </c>
      <c r="K20" s="40"/>
      <c r="L20" s="139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41" t="s">
        <v>36</v>
      </c>
      <c r="F21" s="40"/>
      <c r="G21" s="40"/>
      <c r="H21" s="40"/>
      <c r="I21" s="142" t="s">
        <v>32</v>
      </c>
      <c r="J21" s="141" t="s">
        <v>30</v>
      </c>
      <c r="K21" s="40"/>
      <c r="L21" s="139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138"/>
      <c r="J22" s="40"/>
      <c r="K22" s="40"/>
      <c r="L22" s="139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6" t="s">
        <v>38</v>
      </c>
      <c r="E23" s="40"/>
      <c r="F23" s="40"/>
      <c r="G23" s="40"/>
      <c r="H23" s="40"/>
      <c r="I23" s="142" t="s">
        <v>29</v>
      </c>
      <c r="J23" s="141" t="str">
        <f>IF('Rekapitulace stavby'!AN19="","",'Rekapitulace stavby'!AN19)</f>
        <v/>
      </c>
      <c r="K23" s="40"/>
      <c r="L23" s="139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41" t="str">
        <f>IF('Rekapitulace stavby'!E20="","",'Rekapitulace stavby'!E20)</f>
        <v xml:space="preserve"> </v>
      </c>
      <c r="F24" s="40"/>
      <c r="G24" s="40"/>
      <c r="H24" s="40"/>
      <c r="I24" s="142" t="s">
        <v>32</v>
      </c>
      <c r="J24" s="141" t="str">
        <f>IF('Rekapitulace stavby'!AN20="","",'Rekapitulace stavby'!AN20)</f>
        <v/>
      </c>
      <c r="K24" s="40"/>
      <c r="L24" s="139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138"/>
      <c r="J25" s="40"/>
      <c r="K25" s="40"/>
      <c r="L25" s="139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6" t="s">
        <v>40</v>
      </c>
      <c r="E26" s="40"/>
      <c r="F26" s="40"/>
      <c r="G26" s="40"/>
      <c r="H26" s="40"/>
      <c r="I26" s="138"/>
      <c r="J26" s="40"/>
      <c r="K26" s="40"/>
      <c r="L26" s="139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6"/>
      <c r="B27" s="147"/>
      <c r="C27" s="146"/>
      <c r="D27" s="146"/>
      <c r="E27" s="148" t="s">
        <v>30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138"/>
      <c r="J28" s="40"/>
      <c r="K28" s="40"/>
      <c r="L28" s="139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1"/>
      <c r="E29" s="151"/>
      <c r="F29" s="151"/>
      <c r="G29" s="151"/>
      <c r="H29" s="151"/>
      <c r="I29" s="152"/>
      <c r="J29" s="151"/>
      <c r="K29" s="151"/>
      <c r="L29" s="139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3" t="s">
        <v>42</v>
      </c>
      <c r="E30" s="40"/>
      <c r="F30" s="40"/>
      <c r="G30" s="40"/>
      <c r="H30" s="40"/>
      <c r="I30" s="138"/>
      <c r="J30" s="154">
        <f>ROUND(J88, 2)</f>
        <v>0</v>
      </c>
      <c r="K30" s="40"/>
      <c r="L30" s="139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1"/>
      <c r="E31" s="151"/>
      <c r="F31" s="151"/>
      <c r="G31" s="151"/>
      <c r="H31" s="151"/>
      <c r="I31" s="152"/>
      <c r="J31" s="151"/>
      <c r="K31" s="151"/>
      <c r="L31" s="139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5" t="s">
        <v>44</v>
      </c>
      <c r="G32" s="40"/>
      <c r="H32" s="40"/>
      <c r="I32" s="156" t="s">
        <v>43</v>
      </c>
      <c r="J32" s="155" t="s">
        <v>45</v>
      </c>
      <c r="K32" s="40"/>
      <c r="L32" s="139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7" t="s">
        <v>46</v>
      </c>
      <c r="E33" s="136" t="s">
        <v>47</v>
      </c>
      <c r="F33" s="158">
        <f>ROUND((SUM(BE88:BE571)),  2)</f>
        <v>0</v>
      </c>
      <c r="G33" s="40"/>
      <c r="H33" s="40"/>
      <c r="I33" s="159">
        <v>0.20999999999999999</v>
      </c>
      <c r="J33" s="158">
        <f>ROUND(((SUM(BE88:BE571))*I33),  2)</f>
        <v>0</v>
      </c>
      <c r="K33" s="40"/>
      <c r="L33" s="139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6" t="s">
        <v>48</v>
      </c>
      <c r="F34" s="158">
        <f>ROUND((SUM(BF88:BF571)),  2)</f>
        <v>0</v>
      </c>
      <c r="G34" s="40"/>
      <c r="H34" s="40"/>
      <c r="I34" s="159">
        <v>0.14999999999999999</v>
      </c>
      <c r="J34" s="158">
        <f>ROUND(((SUM(BF88:BF571))*I34),  2)</f>
        <v>0</v>
      </c>
      <c r="K34" s="40"/>
      <c r="L34" s="139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6" t="s">
        <v>49</v>
      </c>
      <c r="F35" s="158">
        <f>ROUND((SUM(BG88:BG571)),  2)</f>
        <v>0</v>
      </c>
      <c r="G35" s="40"/>
      <c r="H35" s="40"/>
      <c r="I35" s="159">
        <v>0.20999999999999999</v>
      </c>
      <c r="J35" s="158">
        <f>0</f>
        <v>0</v>
      </c>
      <c r="K35" s="40"/>
      <c r="L35" s="139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6" t="s">
        <v>50</v>
      </c>
      <c r="F36" s="158">
        <f>ROUND((SUM(BH88:BH571)),  2)</f>
        <v>0</v>
      </c>
      <c r="G36" s="40"/>
      <c r="H36" s="40"/>
      <c r="I36" s="159">
        <v>0.14999999999999999</v>
      </c>
      <c r="J36" s="158">
        <f>0</f>
        <v>0</v>
      </c>
      <c r="K36" s="40"/>
      <c r="L36" s="139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6" t="s">
        <v>51</v>
      </c>
      <c r="F37" s="158">
        <f>ROUND((SUM(BI88:BI571)),  2)</f>
        <v>0</v>
      </c>
      <c r="G37" s="40"/>
      <c r="H37" s="40"/>
      <c r="I37" s="159">
        <v>0</v>
      </c>
      <c r="J37" s="158">
        <f>0</f>
        <v>0</v>
      </c>
      <c r="K37" s="40"/>
      <c r="L37" s="139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138"/>
      <c r="J38" s="40"/>
      <c r="K38" s="40"/>
      <c r="L38" s="139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0"/>
      <c r="D39" s="161" t="s">
        <v>52</v>
      </c>
      <c r="E39" s="162"/>
      <c r="F39" s="162"/>
      <c r="G39" s="163" t="s">
        <v>53</v>
      </c>
      <c r="H39" s="164" t="s">
        <v>54</v>
      </c>
      <c r="I39" s="165"/>
      <c r="J39" s="166">
        <f>SUM(J30:J37)</f>
        <v>0</v>
      </c>
      <c r="K39" s="167"/>
      <c r="L39" s="139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8"/>
      <c r="C40" s="169"/>
      <c r="D40" s="169"/>
      <c r="E40" s="169"/>
      <c r="F40" s="169"/>
      <c r="G40" s="169"/>
      <c r="H40" s="169"/>
      <c r="I40" s="170"/>
      <c r="J40" s="169"/>
      <c r="K40" s="169"/>
      <c r="L40" s="139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71"/>
      <c r="C44" s="172"/>
      <c r="D44" s="172"/>
      <c r="E44" s="172"/>
      <c r="F44" s="172"/>
      <c r="G44" s="172"/>
      <c r="H44" s="172"/>
      <c r="I44" s="173"/>
      <c r="J44" s="172"/>
      <c r="K44" s="172"/>
      <c r="L44" s="139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111</v>
      </c>
      <c r="D45" s="42"/>
      <c r="E45" s="42"/>
      <c r="F45" s="42"/>
      <c r="G45" s="42"/>
      <c r="H45" s="42"/>
      <c r="I45" s="138"/>
      <c r="J45" s="42"/>
      <c r="K45" s="42"/>
      <c r="L45" s="139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138"/>
      <c r="J46" s="42"/>
      <c r="K46" s="42"/>
      <c r="L46" s="139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138"/>
      <c r="J47" s="42"/>
      <c r="K47" s="42"/>
      <c r="L47" s="139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4" t="str">
        <f>E7</f>
        <v>Sušice – Volšovy – zásobování pitnou vodou, III. etapa</v>
      </c>
      <c r="F48" s="33"/>
      <c r="G48" s="33"/>
      <c r="H48" s="33"/>
      <c r="I48" s="138"/>
      <c r="J48" s="42"/>
      <c r="K48" s="42"/>
      <c r="L48" s="139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106</v>
      </c>
      <c r="D49" s="42"/>
      <c r="E49" s="42"/>
      <c r="F49" s="42"/>
      <c r="G49" s="42"/>
      <c r="H49" s="42"/>
      <c r="I49" s="138"/>
      <c r="J49" s="42"/>
      <c r="K49" s="42"/>
      <c r="L49" s="139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 xml:space="preserve">IO 01 - Vodovodní řad „Volšovy – C“ </v>
      </c>
      <c r="F50" s="42"/>
      <c r="G50" s="42"/>
      <c r="H50" s="42"/>
      <c r="I50" s="138"/>
      <c r="J50" s="42"/>
      <c r="K50" s="42"/>
      <c r="L50" s="139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138"/>
      <c r="J51" s="42"/>
      <c r="K51" s="42"/>
      <c r="L51" s="139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22</v>
      </c>
      <c r="D52" s="42"/>
      <c r="E52" s="42"/>
      <c r="F52" s="28" t="str">
        <f>F12</f>
        <v>Sušice – část Volšovy</v>
      </c>
      <c r="G52" s="42"/>
      <c r="H52" s="42"/>
      <c r="I52" s="142" t="s">
        <v>24</v>
      </c>
      <c r="J52" s="74" t="str">
        <f>IF(J12="","",J12)</f>
        <v>10. 1. 2020</v>
      </c>
      <c r="K52" s="42"/>
      <c r="L52" s="139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138"/>
      <c r="J53" s="42"/>
      <c r="K53" s="42"/>
      <c r="L53" s="139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3" t="s">
        <v>28</v>
      </c>
      <c r="D54" s="42"/>
      <c r="E54" s="42"/>
      <c r="F54" s="28" t="str">
        <f>E15</f>
        <v>Město Sušice</v>
      </c>
      <c r="G54" s="42"/>
      <c r="H54" s="42"/>
      <c r="I54" s="142" t="s">
        <v>35</v>
      </c>
      <c r="J54" s="38" t="str">
        <f>E21</f>
        <v>VH-TRES spol.s r.o., České Budějovice</v>
      </c>
      <c r="K54" s="42"/>
      <c r="L54" s="139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3" t="s">
        <v>33</v>
      </c>
      <c r="D55" s="42"/>
      <c r="E55" s="42"/>
      <c r="F55" s="28" t="str">
        <f>IF(E18="","",E18)</f>
        <v>Vyplň údaj</v>
      </c>
      <c r="G55" s="42"/>
      <c r="H55" s="42"/>
      <c r="I55" s="142" t="s">
        <v>38</v>
      </c>
      <c r="J55" s="38" t="str">
        <f>E24</f>
        <v xml:space="preserve"> </v>
      </c>
      <c r="K55" s="42"/>
      <c r="L55" s="139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138"/>
      <c r="J56" s="42"/>
      <c r="K56" s="42"/>
      <c r="L56" s="139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5" t="s">
        <v>112</v>
      </c>
      <c r="D57" s="176"/>
      <c r="E57" s="176"/>
      <c r="F57" s="176"/>
      <c r="G57" s="176"/>
      <c r="H57" s="176"/>
      <c r="I57" s="177"/>
      <c r="J57" s="178" t="s">
        <v>113</v>
      </c>
      <c r="K57" s="176"/>
      <c r="L57" s="139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138"/>
      <c r="J58" s="42"/>
      <c r="K58" s="42"/>
      <c r="L58" s="139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9" t="s">
        <v>74</v>
      </c>
      <c r="D59" s="42"/>
      <c r="E59" s="42"/>
      <c r="F59" s="42"/>
      <c r="G59" s="42"/>
      <c r="H59" s="42"/>
      <c r="I59" s="138"/>
      <c r="J59" s="104">
        <f>J88</f>
        <v>0</v>
      </c>
      <c r="K59" s="42"/>
      <c r="L59" s="139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114</v>
      </c>
    </row>
    <row r="60" s="9" customFormat="1" ht="24.96" customHeight="1">
      <c r="A60" s="9"/>
      <c r="B60" s="180"/>
      <c r="C60" s="181"/>
      <c r="D60" s="182" t="s">
        <v>115</v>
      </c>
      <c r="E60" s="183"/>
      <c r="F60" s="183"/>
      <c r="G60" s="183"/>
      <c r="H60" s="183"/>
      <c r="I60" s="184"/>
      <c r="J60" s="185">
        <f>J89</f>
        <v>0</v>
      </c>
      <c r="K60" s="181"/>
      <c r="L60" s="186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7"/>
      <c r="C61" s="188"/>
      <c r="D61" s="189" t="s">
        <v>116</v>
      </c>
      <c r="E61" s="190"/>
      <c r="F61" s="190"/>
      <c r="G61" s="190"/>
      <c r="H61" s="190"/>
      <c r="I61" s="191"/>
      <c r="J61" s="192">
        <f>J90</f>
        <v>0</v>
      </c>
      <c r="K61" s="188"/>
      <c r="L61" s="19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7"/>
      <c r="C62" s="188"/>
      <c r="D62" s="189" t="s">
        <v>117</v>
      </c>
      <c r="E62" s="190"/>
      <c r="F62" s="190"/>
      <c r="G62" s="190"/>
      <c r="H62" s="190"/>
      <c r="I62" s="191"/>
      <c r="J62" s="192">
        <f>J215</f>
        <v>0</v>
      </c>
      <c r="K62" s="188"/>
      <c r="L62" s="19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7"/>
      <c r="C63" s="188"/>
      <c r="D63" s="189" t="s">
        <v>118</v>
      </c>
      <c r="E63" s="190"/>
      <c r="F63" s="190"/>
      <c r="G63" s="190"/>
      <c r="H63" s="190"/>
      <c r="I63" s="191"/>
      <c r="J63" s="192">
        <f>J219</f>
        <v>0</v>
      </c>
      <c r="K63" s="188"/>
      <c r="L63" s="19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7"/>
      <c r="C64" s="188"/>
      <c r="D64" s="189" t="s">
        <v>119</v>
      </c>
      <c r="E64" s="190"/>
      <c r="F64" s="190"/>
      <c r="G64" s="190"/>
      <c r="H64" s="190"/>
      <c r="I64" s="191"/>
      <c r="J64" s="192">
        <f>J244</f>
        <v>0</v>
      </c>
      <c r="K64" s="188"/>
      <c r="L64" s="193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7"/>
      <c r="C65" s="188"/>
      <c r="D65" s="189" t="s">
        <v>120</v>
      </c>
      <c r="E65" s="190"/>
      <c r="F65" s="190"/>
      <c r="G65" s="190"/>
      <c r="H65" s="190"/>
      <c r="I65" s="191"/>
      <c r="J65" s="192">
        <f>J269</f>
        <v>0</v>
      </c>
      <c r="K65" s="188"/>
      <c r="L65" s="19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7"/>
      <c r="C66" s="188"/>
      <c r="D66" s="189" t="s">
        <v>121</v>
      </c>
      <c r="E66" s="190"/>
      <c r="F66" s="190"/>
      <c r="G66" s="190"/>
      <c r="H66" s="190"/>
      <c r="I66" s="191"/>
      <c r="J66" s="192">
        <f>J483</f>
        <v>0</v>
      </c>
      <c r="K66" s="188"/>
      <c r="L66" s="193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7"/>
      <c r="C67" s="188"/>
      <c r="D67" s="189" t="s">
        <v>122</v>
      </c>
      <c r="E67" s="190"/>
      <c r="F67" s="190"/>
      <c r="G67" s="190"/>
      <c r="H67" s="190"/>
      <c r="I67" s="191"/>
      <c r="J67" s="192">
        <f>J534</f>
        <v>0</v>
      </c>
      <c r="K67" s="188"/>
      <c r="L67" s="193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7"/>
      <c r="C68" s="188"/>
      <c r="D68" s="189" t="s">
        <v>123</v>
      </c>
      <c r="E68" s="190"/>
      <c r="F68" s="190"/>
      <c r="G68" s="190"/>
      <c r="H68" s="190"/>
      <c r="I68" s="191"/>
      <c r="J68" s="192">
        <f>J570</f>
        <v>0</v>
      </c>
      <c r="K68" s="188"/>
      <c r="L68" s="193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40"/>
      <c r="B69" s="41"/>
      <c r="C69" s="42"/>
      <c r="D69" s="42"/>
      <c r="E69" s="42"/>
      <c r="F69" s="42"/>
      <c r="G69" s="42"/>
      <c r="H69" s="42"/>
      <c r="I69" s="138"/>
      <c r="J69" s="42"/>
      <c r="K69" s="42"/>
      <c r="L69" s="139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61"/>
      <c r="C70" s="62"/>
      <c r="D70" s="62"/>
      <c r="E70" s="62"/>
      <c r="F70" s="62"/>
      <c r="G70" s="62"/>
      <c r="H70" s="62"/>
      <c r="I70" s="170"/>
      <c r="J70" s="62"/>
      <c r="K70" s="62"/>
      <c r="L70" s="139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4" s="2" customFormat="1" ht="6.96" customHeight="1">
      <c r="A74" s="40"/>
      <c r="B74" s="63"/>
      <c r="C74" s="64"/>
      <c r="D74" s="64"/>
      <c r="E74" s="64"/>
      <c r="F74" s="64"/>
      <c r="G74" s="64"/>
      <c r="H74" s="64"/>
      <c r="I74" s="173"/>
      <c r="J74" s="64"/>
      <c r="K74" s="64"/>
      <c r="L74" s="139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24.96" customHeight="1">
      <c r="A75" s="40"/>
      <c r="B75" s="41"/>
      <c r="C75" s="24" t="s">
        <v>124</v>
      </c>
      <c r="D75" s="42"/>
      <c r="E75" s="42"/>
      <c r="F75" s="42"/>
      <c r="G75" s="42"/>
      <c r="H75" s="42"/>
      <c r="I75" s="138"/>
      <c r="J75" s="42"/>
      <c r="K75" s="42"/>
      <c r="L75" s="139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138"/>
      <c r="J76" s="42"/>
      <c r="K76" s="42"/>
      <c r="L76" s="139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3" t="s">
        <v>16</v>
      </c>
      <c r="D77" s="42"/>
      <c r="E77" s="42"/>
      <c r="F77" s="42"/>
      <c r="G77" s="42"/>
      <c r="H77" s="42"/>
      <c r="I77" s="138"/>
      <c r="J77" s="42"/>
      <c r="K77" s="42"/>
      <c r="L77" s="139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174" t="str">
        <f>E7</f>
        <v>Sušice – Volšovy – zásobování pitnou vodou, III. etapa</v>
      </c>
      <c r="F78" s="33"/>
      <c r="G78" s="33"/>
      <c r="H78" s="33"/>
      <c r="I78" s="138"/>
      <c r="J78" s="42"/>
      <c r="K78" s="42"/>
      <c r="L78" s="139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3" t="s">
        <v>106</v>
      </c>
      <c r="D79" s="42"/>
      <c r="E79" s="42"/>
      <c r="F79" s="42"/>
      <c r="G79" s="42"/>
      <c r="H79" s="42"/>
      <c r="I79" s="138"/>
      <c r="J79" s="42"/>
      <c r="K79" s="42"/>
      <c r="L79" s="139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71" t="str">
        <f>E9</f>
        <v xml:space="preserve">IO 01 - Vodovodní řad „Volšovy – C“ </v>
      </c>
      <c r="F80" s="42"/>
      <c r="G80" s="42"/>
      <c r="H80" s="42"/>
      <c r="I80" s="138"/>
      <c r="J80" s="42"/>
      <c r="K80" s="42"/>
      <c r="L80" s="139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138"/>
      <c r="J81" s="42"/>
      <c r="K81" s="42"/>
      <c r="L81" s="139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3" t="s">
        <v>22</v>
      </c>
      <c r="D82" s="42"/>
      <c r="E82" s="42"/>
      <c r="F82" s="28" t="str">
        <f>F12</f>
        <v>Sušice – část Volšovy</v>
      </c>
      <c r="G82" s="42"/>
      <c r="H82" s="42"/>
      <c r="I82" s="142" t="s">
        <v>24</v>
      </c>
      <c r="J82" s="74" t="str">
        <f>IF(J12="","",J12)</f>
        <v>10. 1. 2020</v>
      </c>
      <c r="K82" s="42"/>
      <c r="L82" s="139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138"/>
      <c r="J83" s="42"/>
      <c r="K83" s="42"/>
      <c r="L83" s="139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40.05" customHeight="1">
      <c r="A84" s="40"/>
      <c r="B84" s="41"/>
      <c r="C84" s="33" t="s">
        <v>28</v>
      </c>
      <c r="D84" s="42"/>
      <c r="E84" s="42"/>
      <c r="F84" s="28" t="str">
        <f>E15</f>
        <v>Město Sušice</v>
      </c>
      <c r="G84" s="42"/>
      <c r="H84" s="42"/>
      <c r="I84" s="142" t="s">
        <v>35</v>
      </c>
      <c r="J84" s="38" t="str">
        <f>E21</f>
        <v>VH-TRES spol.s r.o., České Budějovice</v>
      </c>
      <c r="K84" s="42"/>
      <c r="L84" s="139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3" t="s">
        <v>33</v>
      </c>
      <c r="D85" s="42"/>
      <c r="E85" s="42"/>
      <c r="F85" s="28" t="str">
        <f>IF(E18="","",E18)</f>
        <v>Vyplň údaj</v>
      </c>
      <c r="G85" s="42"/>
      <c r="H85" s="42"/>
      <c r="I85" s="142" t="s">
        <v>38</v>
      </c>
      <c r="J85" s="38" t="str">
        <f>E24</f>
        <v xml:space="preserve"> </v>
      </c>
      <c r="K85" s="42"/>
      <c r="L85" s="139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0.32" customHeight="1">
      <c r="A86" s="40"/>
      <c r="B86" s="41"/>
      <c r="C86" s="42"/>
      <c r="D86" s="42"/>
      <c r="E86" s="42"/>
      <c r="F86" s="42"/>
      <c r="G86" s="42"/>
      <c r="H86" s="42"/>
      <c r="I86" s="138"/>
      <c r="J86" s="42"/>
      <c r="K86" s="42"/>
      <c r="L86" s="139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1" customFormat="1" ht="29.28" customHeight="1">
      <c r="A87" s="194"/>
      <c r="B87" s="195"/>
      <c r="C87" s="196" t="s">
        <v>125</v>
      </c>
      <c r="D87" s="197" t="s">
        <v>61</v>
      </c>
      <c r="E87" s="197" t="s">
        <v>57</v>
      </c>
      <c r="F87" s="197" t="s">
        <v>58</v>
      </c>
      <c r="G87" s="197" t="s">
        <v>126</v>
      </c>
      <c r="H87" s="197" t="s">
        <v>127</v>
      </c>
      <c r="I87" s="198" t="s">
        <v>128</v>
      </c>
      <c r="J87" s="197" t="s">
        <v>113</v>
      </c>
      <c r="K87" s="199" t="s">
        <v>129</v>
      </c>
      <c r="L87" s="200"/>
      <c r="M87" s="94" t="s">
        <v>30</v>
      </c>
      <c r="N87" s="95" t="s">
        <v>46</v>
      </c>
      <c r="O87" s="95" t="s">
        <v>130</v>
      </c>
      <c r="P87" s="95" t="s">
        <v>131</v>
      </c>
      <c r="Q87" s="95" t="s">
        <v>132</v>
      </c>
      <c r="R87" s="95" t="s">
        <v>133</v>
      </c>
      <c r="S87" s="95" t="s">
        <v>134</v>
      </c>
      <c r="T87" s="96" t="s">
        <v>135</v>
      </c>
      <c r="U87" s="194"/>
      <c r="V87" s="194"/>
      <c r="W87" s="194"/>
      <c r="X87" s="194"/>
      <c r="Y87" s="194"/>
      <c r="Z87" s="194"/>
      <c r="AA87" s="194"/>
      <c r="AB87" s="194"/>
      <c r="AC87" s="194"/>
      <c r="AD87" s="194"/>
      <c r="AE87" s="194"/>
    </row>
    <row r="88" s="2" customFormat="1" ht="22.8" customHeight="1">
      <c r="A88" s="40"/>
      <c r="B88" s="41"/>
      <c r="C88" s="101" t="s">
        <v>136</v>
      </c>
      <c r="D88" s="42"/>
      <c r="E88" s="42"/>
      <c r="F88" s="42"/>
      <c r="G88" s="42"/>
      <c r="H88" s="42"/>
      <c r="I88" s="138"/>
      <c r="J88" s="201">
        <f>BK88</f>
        <v>0</v>
      </c>
      <c r="K88" s="42"/>
      <c r="L88" s="46"/>
      <c r="M88" s="97"/>
      <c r="N88" s="202"/>
      <c r="O88" s="98"/>
      <c r="P88" s="203">
        <f>P89</f>
        <v>0</v>
      </c>
      <c r="Q88" s="98"/>
      <c r="R88" s="203">
        <f>R89</f>
        <v>1937.4523835799998</v>
      </c>
      <c r="S88" s="98"/>
      <c r="T88" s="204">
        <f>T89</f>
        <v>925.80998799999986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8" t="s">
        <v>75</v>
      </c>
      <c r="AU88" s="18" t="s">
        <v>114</v>
      </c>
      <c r="BK88" s="205">
        <f>BK89</f>
        <v>0</v>
      </c>
    </row>
    <row r="89" s="12" customFormat="1" ht="25.92" customHeight="1">
      <c r="A89" s="12"/>
      <c r="B89" s="206"/>
      <c r="C89" s="207"/>
      <c r="D89" s="208" t="s">
        <v>75</v>
      </c>
      <c r="E89" s="209" t="s">
        <v>137</v>
      </c>
      <c r="F89" s="209" t="s">
        <v>138</v>
      </c>
      <c r="G89" s="207"/>
      <c r="H89" s="207"/>
      <c r="I89" s="210"/>
      <c r="J89" s="211">
        <f>BK89</f>
        <v>0</v>
      </c>
      <c r="K89" s="207"/>
      <c r="L89" s="212"/>
      <c r="M89" s="213"/>
      <c r="N89" s="214"/>
      <c r="O89" s="214"/>
      <c r="P89" s="215">
        <f>P90+P215+P219+P244+P269+P483+P534+P570</f>
        <v>0</v>
      </c>
      <c r="Q89" s="214"/>
      <c r="R89" s="215">
        <f>R90+R215+R219+R244+R269+R483+R534+R570</f>
        <v>1937.4523835799998</v>
      </c>
      <c r="S89" s="214"/>
      <c r="T89" s="216">
        <f>T90+T215+T219+T244+T269+T483+T534+T570</f>
        <v>925.80998799999986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17" t="s">
        <v>84</v>
      </c>
      <c r="AT89" s="218" t="s">
        <v>75</v>
      </c>
      <c r="AU89" s="218" t="s">
        <v>76</v>
      </c>
      <c r="AY89" s="217" t="s">
        <v>139</v>
      </c>
      <c r="BK89" s="219">
        <f>BK90+BK215+BK219+BK244+BK269+BK483+BK534+BK570</f>
        <v>0</v>
      </c>
    </row>
    <row r="90" s="12" customFormat="1" ht="22.8" customHeight="1">
      <c r="A90" s="12"/>
      <c r="B90" s="206"/>
      <c r="C90" s="207"/>
      <c r="D90" s="208" t="s">
        <v>75</v>
      </c>
      <c r="E90" s="220" t="s">
        <v>84</v>
      </c>
      <c r="F90" s="220" t="s">
        <v>140</v>
      </c>
      <c r="G90" s="207"/>
      <c r="H90" s="207"/>
      <c r="I90" s="210"/>
      <c r="J90" s="221">
        <f>BK90</f>
        <v>0</v>
      </c>
      <c r="K90" s="207"/>
      <c r="L90" s="212"/>
      <c r="M90" s="213"/>
      <c r="N90" s="214"/>
      <c r="O90" s="214"/>
      <c r="P90" s="215">
        <f>SUM(P91:P214)</f>
        <v>0</v>
      </c>
      <c r="Q90" s="214"/>
      <c r="R90" s="215">
        <f>SUM(R91:R214)</f>
        <v>613.13537430000008</v>
      </c>
      <c r="S90" s="214"/>
      <c r="T90" s="216">
        <f>SUM(T91:T214)</f>
        <v>906.09999999999991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7" t="s">
        <v>84</v>
      </c>
      <c r="AT90" s="218" t="s">
        <v>75</v>
      </c>
      <c r="AU90" s="218" t="s">
        <v>84</v>
      </c>
      <c r="AY90" s="217" t="s">
        <v>139</v>
      </c>
      <c r="BK90" s="219">
        <f>SUM(BK91:BK214)</f>
        <v>0</v>
      </c>
    </row>
    <row r="91" s="2" customFormat="1" ht="33" customHeight="1">
      <c r="A91" s="40"/>
      <c r="B91" s="41"/>
      <c r="C91" s="222" t="s">
        <v>84</v>
      </c>
      <c r="D91" s="222" t="s">
        <v>141</v>
      </c>
      <c r="E91" s="223" t="s">
        <v>142</v>
      </c>
      <c r="F91" s="224" t="s">
        <v>143</v>
      </c>
      <c r="G91" s="225" t="s">
        <v>144</v>
      </c>
      <c r="H91" s="226">
        <v>650</v>
      </c>
      <c r="I91" s="227"/>
      <c r="J91" s="228">
        <f>ROUND(I91*H91,2)</f>
        <v>0</v>
      </c>
      <c r="K91" s="224" t="s">
        <v>145</v>
      </c>
      <c r="L91" s="46"/>
      <c r="M91" s="229" t="s">
        <v>30</v>
      </c>
      <c r="N91" s="230" t="s">
        <v>47</v>
      </c>
      <c r="O91" s="86"/>
      <c r="P91" s="231">
        <f>O91*H91</f>
        <v>0</v>
      </c>
      <c r="Q91" s="231">
        <v>0</v>
      </c>
      <c r="R91" s="231">
        <f>Q91*H91</f>
        <v>0</v>
      </c>
      <c r="S91" s="231">
        <v>0.28999999999999998</v>
      </c>
      <c r="T91" s="232">
        <f>S91*H91</f>
        <v>188.5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33" t="s">
        <v>146</v>
      </c>
      <c r="AT91" s="233" t="s">
        <v>141</v>
      </c>
      <c r="AU91" s="233" t="s">
        <v>87</v>
      </c>
      <c r="AY91" s="18" t="s">
        <v>139</v>
      </c>
      <c r="BE91" s="234">
        <f>IF(N91="základní",J91,0)</f>
        <v>0</v>
      </c>
      <c r="BF91" s="234">
        <f>IF(N91="snížená",J91,0)</f>
        <v>0</v>
      </c>
      <c r="BG91" s="234">
        <f>IF(N91="zákl. přenesená",J91,0)</f>
        <v>0</v>
      </c>
      <c r="BH91" s="234">
        <f>IF(N91="sníž. přenesená",J91,0)</f>
        <v>0</v>
      </c>
      <c r="BI91" s="234">
        <f>IF(N91="nulová",J91,0)</f>
        <v>0</v>
      </c>
      <c r="BJ91" s="18" t="s">
        <v>84</v>
      </c>
      <c r="BK91" s="234">
        <f>ROUND(I91*H91,2)</f>
        <v>0</v>
      </c>
      <c r="BL91" s="18" t="s">
        <v>146</v>
      </c>
      <c r="BM91" s="233" t="s">
        <v>147</v>
      </c>
    </row>
    <row r="92" s="13" customFormat="1">
      <c r="A92" s="13"/>
      <c r="B92" s="235"/>
      <c r="C92" s="236"/>
      <c r="D92" s="237" t="s">
        <v>148</v>
      </c>
      <c r="E92" s="238" t="s">
        <v>30</v>
      </c>
      <c r="F92" s="239" t="s">
        <v>149</v>
      </c>
      <c r="G92" s="236"/>
      <c r="H92" s="240">
        <v>650</v>
      </c>
      <c r="I92" s="241"/>
      <c r="J92" s="236"/>
      <c r="K92" s="236"/>
      <c r="L92" s="242"/>
      <c r="M92" s="243"/>
      <c r="N92" s="244"/>
      <c r="O92" s="244"/>
      <c r="P92" s="244"/>
      <c r="Q92" s="244"/>
      <c r="R92" s="244"/>
      <c r="S92" s="244"/>
      <c r="T92" s="245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6" t="s">
        <v>148</v>
      </c>
      <c r="AU92" s="246" t="s">
        <v>87</v>
      </c>
      <c r="AV92" s="13" t="s">
        <v>87</v>
      </c>
      <c r="AW92" s="13" t="s">
        <v>37</v>
      </c>
      <c r="AX92" s="13" t="s">
        <v>76</v>
      </c>
      <c r="AY92" s="246" t="s">
        <v>139</v>
      </c>
    </row>
    <row r="93" s="14" customFormat="1">
      <c r="A93" s="14"/>
      <c r="B93" s="247"/>
      <c r="C93" s="248"/>
      <c r="D93" s="237" t="s">
        <v>148</v>
      </c>
      <c r="E93" s="249" t="s">
        <v>30</v>
      </c>
      <c r="F93" s="250" t="s">
        <v>150</v>
      </c>
      <c r="G93" s="248"/>
      <c r="H93" s="251">
        <v>650</v>
      </c>
      <c r="I93" s="252"/>
      <c r="J93" s="248"/>
      <c r="K93" s="248"/>
      <c r="L93" s="253"/>
      <c r="M93" s="254"/>
      <c r="N93" s="255"/>
      <c r="O93" s="255"/>
      <c r="P93" s="255"/>
      <c r="Q93" s="255"/>
      <c r="R93" s="255"/>
      <c r="S93" s="255"/>
      <c r="T93" s="256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57" t="s">
        <v>148</v>
      </c>
      <c r="AU93" s="257" t="s">
        <v>87</v>
      </c>
      <c r="AV93" s="14" t="s">
        <v>146</v>
      </c>
      <c r="AW93" s="14" t="s">
        <v>37</v>
      </c>
      <c r="AX93" s="14" t="s">
        <v>84</v>
      </c>
      <c r="AY93" s="257" t="s">
        <v>139</v>
      </c>
    </row>
    <row r="94" s="2" customFormat="1" ht="33" customHeight="1">
      <c r="A94" s="40"/>
      <c r="B94" s="41"/>
      <c r="C94" s="222" t="s">
        <v>87</v>
      </c>
      <c r="D94" s="222" t="s">
        <v>141</v>
      </c>
      <c r="E94" s="223" t="s">
        <v>151</v>
      </c>
      <c r="F94" s="224" t="s">
        <v>152</v>
      </c>
      <c r="G94" s="225" t="s">
        <v>144</v>
      </c>
      <c r="H94" s="226">
        <v>650</v>
      </c>
      <c r="I94" s="227"/>
      <c r="J94" s="228">
        <f>ROUND(I94*H94,2)</f>
        <v>0</v>
      </c>
      <c r="K94" s="224" t="s">
        <v>145</v>
      </c>
      <c r="L94" s="46"/>
      <c r="M94" s="229" t="s">
        <v>30</v>
      </c>
      <c r="N94" s="230" t="s">
        <v>47</v>
      </c>
      <c r="O94" s="86"/>
      <c r="P94" s="231">
        <f>O94*H94</f>
        <v>0</v>
      </c>
      <c r="Q94" s="231">
        <v>0</v>
      </c>
      <c r="R94" s="231">
        <f>Q94*H94</f>
        <v>0</v>
      </c>
      <c r="S94" s="231">
        <v>0.44</v>
      </c>
      <c r="T94" s="232">
        <f>S94*H94</f>
        <v>286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33" t="s">
        <v>146</v>
      </c>
      <c r="AT94" s="233" t="s">
        <v>141</v>
      </c>
      <c r="AU94" s="233" t="s">
        <v>87</v>
      </c>
      <c r="AY94" s="18" t="s">
        <v>139</v>
      </c>
      <c r="BE94" s="234">
        <f>IF(N94="základní",J94,0)</f>
        <v>0</v>
      </c>
      <c r="BF94" s="234">
        <f>IF(N94="snížená",J94,0)</f>
        <v>0</v>
      </c>
      <c r="BG94" s="234">
        <f>IF(N94="zákl. přenesená",J94,0)</f>
        <v>0</v>
      </c>
      <c r="BH94" s="234">
        <f>IF(N94="sníž. přenesená",J94,0)</f>
        <v>0</v>
      </c>
      <c r="BI94" s="234">
        <f>IF(N94="nulová",J94,0)</f>
        <v>0</v>
      </c>
      <c r="BJ94" s="18" t="s">
        <v>84</v>
      </c>
      <c r="BK94" s="234">
        <f>ROUND(I94*H94,2)</f>
        <v>0</v>
      </c>
      <c r="BL94" s="18" t="s">
        <v>146</v>
      </c>
      <c r="BM94" s="233" t="s">
        <v>153</v>
      </c>
    </row>
    <row r="95" s="13" customFormat="1">
      <c r="A95" s="13"/>
      <c r="B95" s="235"/>
      <c r="C95" s="236"/>
      <c r="D95" s="237" t="s">
        <v>148</v>
      </c>
      <c r="E95" s="238" t="s">
        <v>30</v>
      </c>
      <c r="F95" s="239" t="s">
        <v>154</v>
      </c>
      <c r="G95" s="236"/>
      <c r="H95" s="240">
        <v>650</v>
      </c>
      <c r="I95" s="241"/>
      <c r="J95" s="236"/>
      <c r="K95" s="236"/>
      <c r="L95" s="242"/>
      <c r="M95" s="243"/>
      <c r="N95" s="244"/>
      <c r="O95" s="244"/>
      <c r="P95" s="244"/>
      <c r="Q95" s="244"/>
      <c r="R95" s="244"/>
      <c r="S95" s="244"/>
      <c r="T95" s="245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6" t="s">
        <v>148</v>
      </c>
      <c r="AU95" s="246" t="s">
        <v>87</v>
      </c>
      <c r="AV95" s="13" t="s">
        <v>87</v>
      </c>
      <c r="AW95" s="13" t="s">
        <v>37</v>
      </c>
      <c r="AX95" s="13" t="s">
        <v>76</v>
      </c>
      <c r="AY95" s="246" t="s">
        <v>139</v>
      </c>
    </row>
    <row r="96" s="14" customFormat="1">
      <c r="A96" s="14"/>
      <c r="B96" s="247"/>
      <c r="C96" s="248"/>
      <c r="D96" s="237" t="s">
        <v>148</v>
      </c>
      <c r="E96" s="249" t="s">
        <v>30</v>
      </c>
      <c r="F96" s="250" t="s">
        <v>150</v>
      </c>
      <c r="G96" s="248"/>
      <c r="H96" s="251">
        <v>650</v>
      </c>
      <c r="I96" s="252"/>
      <c r="J96" s="248"/>
      <c r="K96" s="248"/>
      <c r="L96" s="253"/>
      <c r="M96" s="254"/>
      <c r="N96" s="255"/>
      <c r="O96" s="255"/>
      <c r="P96" s="255"/>
      <c r="Q96" s="255"/>
      <c r="R96" s="255"/>
      <c r="S96" s="255"/>
      <c r="T96" s="256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57" t="s">
        <v>148</v>
      </c>
      <c r="AU96" s="257" t="s">
        <v>87</v>
      </c>
      <c r="AV96" s="14" t="s">
        <v>146</v>
      </c>
      <c r="AW96" s="14" t="s">
        <v>37</v>
      </c>
      <c r="AX96" s="14" t="s">
        <v>84</v>
      </c>
      <c r="AY96" s="257" t="s">
        <v>139</v>
      </c>
    </row>
    <row r="97" s="2" customFormat="1" ht="21.75" customHeight="1">
      <c r="A97" s="40"/>
      <c r="B97" s="41"/>
      <c r="C97" s="222" t="s">
        <v>155</v>
      </c>
      <c r="D97" s="222" t="s">
        <v>141</v>
      </c>
      <c r="E97" s="223" t="s">
        <v>156</v>
      </c>
      <c r="F97" s="224" t="s">
        <v>157</v>
      </c>
      <c r="G97" s="225" t="s">
        <v>144</v>
      </c>
      <c r="H97" s="226">
        <v>650</v>
      </c>
      <c r="I97" s="227"/>
      <c r="J97" s="228">
        <f>ROUND(I97*H97,2)</f>
        <v>0</v>
      </c>
      <c r="K97" s="224" t="s">
        <v>145</v>
      </c>
      <c r="L97" s="46"/>
      <c r="M97" s="229" t="s">
        <v>30</v>
      </c>
      <c r="N97" s="230" t="s">
        <v>47</v>
      </c>
      <c r="O97" s="86"/>
      <c r="P97" s="231">
        <f>O97*H97</f>
        <v>0</v>
      </c>
      <c r="Q97" s="231">
        <v>0</v>
      </c>
      <c r="R97" s="231">
        <f>Q97*H97</f>
        <v>0</v>
      </c>
      <c r="S97" s="231">
        <v>0.22</v>
      </c>
      <c r="T97" s="232">
        <f>S97*H97</f>
        <v>143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33" t="s">
        <v>146</v>
      </c>
      <c r="AT97" s="233" t="s">
        <v>141</v>
      </c>
      <c r="AU97" s="233" t="s">
        <v>87</v>
      </c>
      <c r="AY97" s="18" t="s">
        <v>139</v>
      </c>
      <c r="BE97" s="234">
        <f>IF(N97="základní",J97,0)</f>
        <v>0</v>
      </c>
      <c r="BF97" s="234">
        <f>IF(N97="snížená",J97,0)</f>
        <v>0</v>
      </c>
      <c r="BG97" s="234">
        <f>IF(N97="zákl. přenesená",J97,0)</f>
        <v>0</v>
      </c>
      <c r="BH97" s="234">
        <f>IF(N97="sníž. přenesená",J97,0)</f>
        <v>0</v>
      </c>
      <c r="BI97" s="234">
        <f>IF(N97="nulová",J97,0)</f>
        <v>0</v>
      </c>
      <c r="BJ97" s="18" t="s">
        <v>84</v>
      </c>
      <c r="BK97" s="234">
        <f>ROUND(I97*H97,2)</f>
        <v>0</v>
      </c>
      <c r="BL97" s="18" t="s">
        <v>146</v>
      </c>
      <c r="BM97" s="233" t="s">
        <v>158</v>
      </c>
    </row>
    <row r="98" s="13" customFormat="1">
      <c r="A98" s="13"/>
      <c r="B98" s="235"/>
      <c r="C98" s="236"/>
      <c r="D98" s="237" t="s">
        <v>148</v>
      </c>
      <c r="E98" s="238" t="s">
        <v>30</v>
      </c>
      <c r="F98" s="239" t="s">
        <v>159</v>
      </c>
      <c r="G98" s="236"/>
      <c r="H98" s="240">
        <v>650</v>
      </c>
      <c r="I98" s="241"/>
      <c r="J98" s="236"/>
      <c r="K98" s="236"/>
      <c r="L98" s="242"/>
      <c r="M98" s="243"/>
      <c r="N98" s="244"/>
      <c r="O98" s="244"/>
      <c r="P98" s="244"/>
      <c r="Q98" s="244"/>
      <c r="R98" s="244"/>
      <c r="S98" s="244"/>
      <c r="T98" s="245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6" t="s">
        <v>148</v>
      </c>
      <c r="AU98" s="246" t="s">
        <v>87</v>
      </c>
      <c r="AV98" s="13" t="s">
        <v>87</v>
      </c>
      <c r="AW98" s="13" t="s">
        <v>37</v>
      </c>
      <c r="AX98" s="13" t="s">
        <v>76</v>
      </c>
      <c r="AY98" s="246" t="s">
        <v>139</v>
      </c>
    </row>
    <row r="99" s="14" customFormat="1">
      <c r="A99" s="14"/>
      <c r="B99" s="247"/>
      <c r="C99" s="248"/>
      <c r="D99" s="237" t="s">
        <v>148</v>
      </c>
      <c r="E99" s="249" t="s">
        <v>30</v>
      </c>
      <c r="F99" s="250" t="s">
        <v>150</v>
      </c>
      <c r="G99" s="248"/>
      <c r="H99" s="251">
        <v>650</v>
      </c>
      <c r="I99" s="252"/>
      <c r="J99" s="248"/>
      <c r="K99" s="248"/>
      <c r="L99" s="253"/>
      <c r="M99" s="254"/>
      <c r="N99" s="255"/>
      <c r="O99" s="255"/>
      <c r="P99" s="255"/>
      <c r="Q99" s="255"/>
      <c r="R99" s="255"/>
      <c r="S99" s="255"/>
      <c r="T99" s="256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7" t="s">
        <v>148</v>
      </c>
      <c r="AU99" s="257" t="s">
        <v>87</v>
      </c>
      <c r="AV99" s="14" t="s">
        <v>146</v>
      </c>
      <c r="AW99" s="14" t="s">
        <v>37</v>
      </c>
      <c r="AX99" s="14" t="s">
        <v>84</v>
      </c>
      <c r="AY99" s="257" t="s">
        <v>139</v>
      </c>
    </row>
    <row r="100" s="2" customFormat="1" ht="21.75" customHeight="1">
      <c r="A100" s="40"/>
      <c r="B100" s="41"/>
      <c r="C100" s="222" t="s">
        <v>146</v>
      </c>
      <c r="D100" s="222" t="s">
        <v>141</v>
      </c>
      <c r="E100" s="223" t="s">
        <v>160</v>
      </c>
      <c r="F100" s="224" t="s">
        <v>161</v>
      </c>
      <c r="G100" s="225" t="s">
        <v>144</v>
      </c>
      <c r="H100" s="226">
        <v>650</v>
      </c>
      <c r="I100" s="227"/>
      <c r="J100" s="228">
        <f>ROUND(I100*H100,2)</f>
        <v>0</v>
      </c>
      <c r="K100" s="224" t="s">
        <v>145</v>
      </c>
      <c r="L100" s="46"/>
      <c r="M100" s="229" t="s">
        <v>30</v>
      </c>
      <c r="N100" s="230" t="s">
        <v>47</v>
      </c>
      <c r="O100" s="86"/>
      <c r="P100" s="231">
        <f>O100*H100</f>
        <v>0</v>
      </c>
      <c r="Q100" s="231">
        <v>0</v>
      </c>
      <c r="R100" s="231">
        <f>Q100*H100</f>
        <v>0</v>
      </c>
      <c r="S100" s="231">
        <v>0.316</v>
      </c>
      <c r="T100" s="232">
        <f>S100*H100</f>
        <v>205.40000000000001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33" t="s">
        <v>146</v>
      </c>
      <c r="AT100" s="233" t="s">
        <v>141</v>
      </c>
      <c r="AU100" s="233" t="s">
        <v>87</v>
      </c>
      <c r="AY100" s="18" t="s">
        <v>139</v>
      </c>
      <c r="BE100" s="234">
        <f>IF(N100="základní",J100,0)</f>
        <v>0</v>
      </c>
      <c r="BF100" s="234">
        <f>IF(N100="snížená",J100,0)</f>
        <v>0</v>
      </c>
      <c r="BG100" s="234">
        <f>IF(N100="zákl. přenesená",J100,0)</f>
        <v>0</v>
      </c>
      <c r="BH100" s="234">
        <f>IF(N100="sníž. přenesená",J100,0)</f>
        <v>0</v>
      </c>
      <c r="BI100" s="234">
        <f>IF(N100="nulová",J100,0)</f>
        <v>0</v>
      </c>
      <c r="BJ100" s="18" t="s">
        <v>84</v>
      </c>
      <c r="BK100" s="234">
        <f>ROUND(I100*H100,2)</f>
        <v>0</v>
      </c>
      <c r="BL100" s="18" t="s">
        <v>146</v>
      </c>
      <c r="BM100" s="233" t="s">
        <v>162</v>
      </c>
    </row>
    <row r="101" s="13" customFormat="1">
      <c r="A101" s="13"/>
      <c r="B101" s="235"/>
      <c r="C101" s="236"/>
      <c r="D101" s="237" t="s">
        <v>148</v>
      </c>
      <c r="E101" s="238" t="s">
        <v>30</v>
      </c>
      <c r="F101" s="239" t="s">
        <v>163</v>
      </c>
      <c r="G101" s="236"/>
      <c r="H101" s="240">
        <v>650</v>
      </c>
      <c r="I101" s="241"/>
      <c r="J101" s="236"/>
      <c r="K101" s="236"/>
      <c r="L101" s="242"/>
      <c r="M101" s="243"/>
      <c r="N101" s="244"/>
      <c r="O101" s="244"/>
      <c r="P101" s="244"/>
      <c r="Q101" s="244"/>
      <c r="R101" s="244"/>
      <c r="S101" s="244"/>
      <c r="T101" s="245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6" t="s">
        <v>148</v>
      </c>
      <c r="AU101" s="246" t="s">
        <v>87</v>
      </c>
      <c r="AV101" s="13" t="s">
        <v>87</v>
      </c>
      <c r="AW101" s="13" t="s">
        <v>37</v>
      </c>
      <c r="AX101" s="13" t="s">
        <v>76</v>
      </c>
      <c r="AY101" s="246" t="s">
        <v>139</v>
      </c>
    </row>
    <row r="102" s="14" customFormat="1">
      <c r="A102" s="14"/>
      <c r="B102" s="247"/>
      <c r="C102" s="248"/>
      <c r="D102" s="237" t="s">
        <v>148</v>
      </c>
      <c r="E102" s="249" t="s">
        <v>30</v>
      </c>
      <c r="F102" s="250" t="s">
        <v>150</v>
      </c>
      <c r="G102" s="248"/>
      <c r="H102" s="251">
        <v>650</v>
      </c>
      <c r="I102" s="252"/>
      <c r="J102" s="248"/>
      <c r="K102" s="248"/>
      <c r="L102" s="253"/>
      <c r="M102" s="254"/>
      <c r="N102" s="255"/>
      <c r="O102" s="255"/>
      <c r="P102" s="255"/>
      <c r="Q102" s="255"/>
      <c r="R102" s="255"/>
      <c r="S102" s="255"/>
      <c r="T102" s="256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7" t="s">
        <v>148</v>
      </c>
      <c r="AU102" s="257" t="s">
        <v>87</v>
      </c>
      <c r="AV102" s="14" t="s">
        <v>146</v>
      </c>
      <c r="AW102" s="14" t="s">
        <v>37</v>
      </c>
      <c r="AX102" s="14" t="s">
        <v>84</v>
      </c>
      <c r="AY102" s="257" t="s">
        <v>139</v>
      </c>
    </row>
    <row r="103" s="2" customFormat="1" ht="21.75" customHeight="1">
      <c r="A103" s="40"/>
      <c r="B103" s="41"/>
      <c r="C103" s="222" t="s">
        <v>164</v>
      </c>
      <c r="D103" s="222" t="s">
        <v>141</v>
      </c>
      <c r="E103" s="223" t="s">
        <v>165</v>
      </c>
      <c r="F103" s="224" t="s">
        <v>166</v>
      </c>
      <c r="G103" s="225" t="s">
        <v>144</v>
      </c>
      <c r="H103" s="226">
        <v>650</v>
      </c>
      <c r="I103" s="227"/>
      <c r="J103" s="228">
        <f>ROUND(I103*H103,2)</f>
        <v>0</v>
      </c>
      <c r="K103" s="224" t="s">
        <v>145</v>
      </c>
      <c r="L103" s="46"/>
      <c r="M103" s="229" t="s">
        <v>30</v>
      </c>
      <c r="N103" s="230" t="s">
        <v>47</v>
      </c>
      <c r="O103" s="86"/>
      <c r="P103" s="231">
        <f>O103*H103</f>
        <v>0</v>
      </c>
      <c r="Q103" s="231">
        <v>9.0000000000000006E-05</v>
      </c>
      <c r="R103" s="231">
        <f>Q103*H103</f>
        <v>0.058500000000000003</v>
      </c>
      <c r="S103" s="231">
        <v>0.128</v>
      </c>
      <c r="T103" s="232">
        <f>S103*H103</f>
        <v>83.200000000000003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33" t="s">
        <v>146</v>
      </c>
      <c r="AT103" s="233" t="s">
        <v>141</v>
      </c>
      <c r="AU103" s="233" t="s">
        <v>87</v>
      </c>
      <c r="AY103" s="18" t="s">
        <v>139</v>
      </c>
      <c r="BE103" s="234">
        <f>IF(N103="základní",J103,0)</f>
        <v>0</v>
      </c>
      <c r="BF103" s="234">
        <f>IF(N103="snížená",J103,0)</f>
        <v>0</v>
      </c>
      <c r="BG103" s="234">
        <f>IF(N103="zákl. přenesená",J103,0)</f>
        <v>0</v>
      </c>
      <c r="BH103" s="234">
        <f>IF(N103="sníž. přenesená",J103,0)</f>
        <v>0</v>
      </c>
      <c r="BI103" s="234">
        <f>IF(N103="nulová",J103,0)</f>
        <v>0</v>
      </c>
      <c r="BJ103" s="18" t="s">
        <v>84</v>
      </c>
      <c r="BK103" s="234">
        <f>ROUND(I103*H103,2)</f>
        <v>0</v>
      </c>
      <c r="BL103" s="18" t="s">
        <v>146</v>
      </c>
      <c r="BM103" s="233" t="s">
        <v>167</v>
      </c>
    </row>
    <row r="104" s="13" customFormat="1">
      <c r="A104" s="13"/>
      <c r="B104" s="235"/>
      <c r="C104" s="236"/>
      <c r="D104" s="237" t="s">
        <v>148</v>
      </c>
      <c r="E104" s="238" t="s">
        <v>30</v>
      </c>
      <c r="F104" s="239" t="s">
        <v>168</v>
      </c>
      <c r="G104" s="236"/>
      <c r="H104" s="240">
        <v>650</v>
      </c>
      <c r="I104" s="241"/>
      <c r="J104" s="236"/>
      <c r="K104" s="236"/>
      <c r="L104" s="242"/>
      <c r="M104" s="243"/>
      <c r="N104" s="244"/>
      <c r="O104" s="244"/>
      <c r="P104" s="244"/>
      <c r="Q104" s="244"/>
      <c r="R104" s="244"/>
      <c r="S104" s="244"/>
      <c r="T104" s="245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6" t="s">
        <v>148</v>
      </c>
      <c r="AU104" s="246" t="s">
        <v>87</v>
      </c>
      <c r="AV104" s="13" t="s">
        <v>87</v>
      </c>
      <c r="AW104" s="13" t="s">
        <v>37</v>
      </c>
      <c r="AX104" s="13" t="s">
        <v>76</v>
      </c>
      <c r="AY104" s="246" t="s">
        <v>139</v>
      </c>
    </row>
    <row r="105" s="14" customFormat="1">
      <c r="A105" s="14"/>
      <c r="B105" s="247"/>
      <c r="C105" s="248"/>
      <c r="D105" s="237" t="s">
        <v>148</v>
      </c>
      <c r="E105" s="249" t="s">
        <v>30</v>
      </c>
      <c r="F105" s="250" t="s">
        <v>150</v>
      </c>
      <c r="G105" s="248"/>
      <c r="H105" s="251">
        <v>650</v>
      </c>
      <c r="I105" s="252"/>
      <c r="J105" s="248"/>
      <c r="K105" s="248"/>
      <c r="L105" s="253"/>
      <c r="M105" s="254"/>
      <c r="N105" s="255"/>
      <c r="O105" s="255"/>
      <c r="P105" s="255"/>
      <c r="Q105" s="255"/>
      <c r="R105" s="255"/>
      <c r="S105" s="255"/>
      <c r="T105" s="256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7" t="s">
        <v>148</v>
      </c>
      <c r="AU105" s="257" t="s">
        <v>87</v>
      </c>
      <c r="AV105" s="14" t="s">
        <v>146</v>
      </c>
      <c r="AW105" s="14" t="s">
        <v>37</v>
      </c>
      <c r="AX105" s="14" t="s">
        <v>84</v>
      </c>
      <c r="AY105" s="257" t="s">
        <v>139</v>
      </c>
    </row>
    <row r="106" s="2" customFormat="1" ht="16.5" customHeight="1">
      <c r="A106" s="40"/>
      <c r="B106" s="41"/>
      <c r="C106" s="222" t="s">
        <v>169</v>
      </c>
      <c r="D106" s="222" t="s">
        <v>141</v>
      </c>
      <c r="E106" s="223" t="s">
        <v>170</v>
      </c>
      <c r="F106" s="224" t="s">
        <v>171</v>
      </c>
      <c r="G106" s="225" t="s">
        <v>172</v>
      </c>
      <c r="H106" s="226">
        <v>400</v>
      </c>
      <c r="I106" s="227"/>
      <c r="J106" s="228">
        <f>ROUND(I106*H106,2)</f>
        <v>0</v>
      </c>
      <c r="K106" s="224" t="s">
        <v>145</v>
      </c>
      <c r="L106" s="46"/>
      <c r="M106" s="229" t="s">
        <v>30</v>
      </c>
      <c r="N106" s="230" t="s">
        <v>47</v>
      </c>
      <c r="O106" s="86"/>
      <c r="P106" s="231">
        <f>O106*H106</f>
        <v>0</v>
      </c>
      <c r="Q106" s="231">
        <v>0</v>
      </c>
      <c r="R106" s="231">
        <f>Q106*H106</f>
        <v>0</v>
      </c>
      <c r="S106" s="231">
        <v>0</v>
      </c>
      <c r="T106" s="232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33" t="s">
        <v>146</v>
      </c>
      <c r="AT106" s="233" t="s">
        <v>141</v>
      </c>
      <c r="AU106" s="233" t="s">
        <v>87</v>
      </c>
      <c r="AY106" s="18" t="s">
        <v>139</v>
      </c>
      <c r="BE106" s="234">
        <f>IF(N106="základní",J106,0)</f>
        <v>0</v>
      </c>
      <c r="BF106" s="234">
        <f>IF(N106="snížená",J106,0)</f>
        <v>0</v>
      </c>
      <c r="BG106" s="234">
        <f>IF(N106="zákl. přenesená",J106,0)</f>
        <v>0</v>
      </c>
      <c r="BH106" s="234">
        <f>IF(N106="sníž. přenesená",J106,0)</f>
        <v>0</v>
      </c>
      <c r="BI106" s="234">
        <f>IF(N106="nulová",J106,0)</f>
        <v>0</v>
      </c>
      <c r="BJ106" s="18" t="s">
        <v>84</v>
      </c>
      <c r="BK106" s="234">
        <f>ROUND(I106*H106,2)</f>
        <v>0</v>
      </c>
      <c r="BL106" s="18" t="s">
        <v>146</v>
      </c>
      <c r="BM106" s="233" t="s">
        <v>173</v>
      </c>
    </row>
    <row r="107" s="15" customFormat="1">
      <c r="A107" s="15"/>
      <c r="B107" s="258"/>
      <c r="C107" s="259"/>
      <c r="D107" s="237" t="s">
        <v>148</v>
      </c>
      <c r="E107" s="260" t="s">
        <v>30</v>
      </c>
      <c r="F107" s="261" t="s">
        <v>174</v>
      </c>
      <c r="G107" s="259"/>
      <c r="H107" s="260" t="s">
        <v>30</v>
      </c>
      <c r="I107" s="262"/>
      <c r="J107" s="259"/>
      <c r="K107" s="259"/>
      <c r="L107" s="263"/>
      <c r="M107" s="264"/>
      <c r="N107" s="265"/>
      <c r="O107" s="265"/>
      <c r="P107" s="265"/>
      <c r="Q107" s="265"/>
      <c r="R107" s="265"/>
      <c r="S107" s="265"/>
      <c r="T107" s="266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67" t="s">
        <v>148</v>
      </c>
      <c r="AU107" s="267" t="s">
        <v>87</v>
      </c>
      <c r="AV107" s="15" t="s">
        <v>84</v>
      </c>
      <c r="AW107" s="15" t="s">
        <v>37</v>
      </c>
      <c r="AX107" s="15" t="s">
        <v>76</v>
      </c>
      <c r="AY107" s="267" t="s">
        <v>139</v>
      </c>
    </row>
    <row r="108" s="13" customFormat="1">
      <c r="A108" s="13"/>
      <c r="B108" s="235"/>
      <c r="C108" s="236"/>
      <c r="D108" s="237" t="s">
        <v>148</v>
      </c>
      <c r="E108" s="238" t="s">
        <v>30</v>
      </c>
      <c r="F108" s="239" t="s">
        <v>175</v>
      </c>
      <c r="G108" s="236"/>
      <c r="H108" s="240">
        <v>400</v>
      </c>
      <c r="I108" s="241"/>
      <c r="J108" s="236"/>
      <c r="K108" s="236"/>
      <c r="L108" s="242"/>
      <c r="M108" s="243"/>
      <c r="N108" s="244"/>
      <c r="O108" s="244"/>
      <c r="P108" s="244"/>
      <c r="Q108" s="244"/>
      <c r="R108" s="244"/>
      <c r="S108" s="244"/>
      <c r="T108" s="245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6" t="s">
        <v>148</v>
      </c>
      <c r="AU108" s="246" t="s">
        <v>87</v>
      </c>
      <c r="AV108" s="13" t="s">
        <v>87</v>
      </c>
      <c r="AW108" s="13" t="s">
        <v>37</v>
      </c>
      <c r="AX108" s="13" t="s">
        <v>76</v>
      </c>
      <c r="AY108" s="246" t="s">
        <v>139</v>
      </c>
    </row>
    <row r="109" s="14" customFormat="1">
      <c r="A109" s="14"/>
      <c r="B109" s="247"/>
      <c r="C109" s="248"/>
      <c r="D109" s="237" t="s">
        <v>148</v>
      </c>
      <c r="E109" s="249" t="s">
        <v>30</v>
      </c>
      <c r="F109" s="250" t="s">
        <v>150</v>
      </c>
      <c r="G109" s="248"/>
      <c r="H109" s="251">
        <v>400</v>
      </c>
      <c r="I109" s="252"/>
      <c r="J109" s="248"/>
      <c r="K109" s="248"/>
      <c r="L109" s="253"/>
      <c r="M109" s="254"/>
      <c r="N109" s="255"/>
      <c r="O109" s="255"/>
      <c r="P109" s="255"/>
      <c r="Q109" s="255"/>
      <c r="R109" s="255"/>
      <c r="S109" s="255"/>
      <c r="T109" s="256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7" t="s">
        <v>148</v>
      </c>
      <c r="AU109" s="257" t="s">
        <v>87</v>
      </c>
      <c r="AV109" s="14" t="s">
        <v>146</v>
      </c>
      <c r="AW109" s="14" t="s">
        <v>37</v>
      </c>
      <c r="AX109" s="14" t="s">
        <v>84</v>
      </c>
      <c r="AY109" s="257" t="s">
        <v>139</v>
      </c>
    </row>
    <row r="110" s="2" customFormat="1" ht="21.75" customHeight="1">
      <c r="A110" s="40"/>
      <c r="B110" s="41"/>
      <c r="C110" s="222" t="s">
        <v>176</v>
      </c>
      <c r="D110" s="222" t="s">
        <v>141</v>
      </c>
      <c r="E110" s="223" t="s">
        <v>177</v>
      </c>
      <c r="F110" s="224" t="s">
        <v>178</v>
      </c>
      <c r="G110" s="225" t="s">
        <v>179</v>
      </c>
      <c r="H110" s="226">
        <v>50</v>
      </c>
      <c r="I110" s="227"/>
      <c r="J110" s="228">
        <f>ROUND(I110*H110,2)</f>
        <v>0</v>
      </c>
      <c r="K110" s="224" t="s">
        <v>145</v>
      </c>
      <c r="L110" s="46"/>
      <c r="M110" s="229" t="s">
        <v>30</v>
      </c>
      <c r="N110" s="230" t="s">
        <v>47</v>
      </c>
      <c r="O110" s="86"/>
      <c r="P110" s="231">
        <f>O110*H110</f>
        <v>0</v>
      </c>
      <c r="Q110" s="231">
        <v>0</v>
      </c>
      <c r="R110" s="231">
        <f>Q110*H110</f>
        <v>0</v>
      </c>
      <c r="S110" s="231">
        <v>0</v>
      </c>
      <c r="T110" s="232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33" t="s">
        <v>146</v>
      </c>
      <c r="AT110" s="233" t="s">
        <v>141</v>
      </c>
      <c r="AU110" s="233" t="s">
        <v>87</v>
      </c>
      <c r="AY110" s="18" t="s">
        <v>139</v>
      </c>
      <c r="BE110" s="234">
        <f>IF(N110="základní",J110,0)</f>
        <v>0</v>
      </c>
      <c r="BF110" s="234">
        <f>IF(N110="snížená",J110,0)</f>
        <v>0</v>
      </c>
      <c r="BG110" s="234">
        <f>IF(N110="zákl. přenesená",J110,0)</f>
        <v>0</v>
      </c>
      <c r="BH110" s="234">
        <f>IF(N110="sníž. přenesená",J110,0)</f>
        <v>0</v>
      </c>
      <c r="BI110" s="234">
        <f>IF(N110="nulová",J110,0)</f>
        <v>0</v>
      </c>
      <c r="BJ110" s="18" t="s">
        <v>84</v>
      </c>
      <c r="BK110" s="234">
        <f>ROUND(I110*H110,2)</f>
        <v>0</v>
      </c>
      <c r="BL110" s="18" t="s">
        <v>146</v>
      </c>
      <c r="BM110" s="233" t="s">
        <v>180</v>
      </c>
    </row>
    <row r="111" s="13" customFormat="1">
      <c r="A111" s="13"/>
      <c r="B111" s="235"/>
      <c r="C111" s="236"/>
      <c r="D111" s="237" t="s">
        <v>148</v>
      </c>
      <c r="E111" s="238" t="s">
        <v>30</v>
      </c>
      <c r="F111" s="239" t="s">
        <v>181</v>
      </c>
      <c r="G111" s="236"/>
      <c r="H111" s="240">
        <v>50</v>
      </c>
      <c r="I111" s="241"/>
      <c r="J111" s="236"/>
      <c r="K111" s="236"/>
      <c r="L111" s="242"/>
      <c r="M111" s="243"/>
      <c r="N111" s="244"/>
      <c r="O111" s="244"/>
      <c r="P111" s="244"/>
      <c r="Q111" s="244"/>
      <c r="R111" s="244"/>
      <c r="S111" s="244"/>
      <c r="T111" s="245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6" t="s">
        <v>148</v>
      </c>
      <c r="AU111" s="246" t="s">
        <v>87</v>
      </c>
      <c r="AV111" s="13" t="s">
        <v>87</v>
      </c>
      <c r="AW111" s="13" t="s">
        <v>37</v>
      </c>
      <c r="AX111" s="13" t="s">
        <v>76</v>
      </c>
      <c r="AY111" s="246" t="s">
        <v>139</v>
      </c>
    </row>
    <row r="112" s="14" customFormat="1">
      <c r="A112" s="14"/>
      <c r="B112" s="247"/>
      <c r="C112" s="248"/>
      <c r="D112" s="237" t="s">
        <v>148</v>
      </c>
      <c r="E112" s="249" t="s">
        <v>30</v>
      </c>
      <c r="F112" s="250" t="s">
        <v>150</v>
      </c>
      <c r="G112" s="248"/>
      <c r="H112" s="251">
        <v>50</v>
      </c>
      <c r="I112" s="252"/>
      <c r="J112" s="248"/>
      <c r="K112" s="248"/>
      <c r="L112" s="253"/>
      <c r="M112" s="254"/>
      <c r="N112" s="255"/>
      <c r="O112" s="255"/>
      <c r="P112" s="255"/>
      <c r="Q112" s="255"/>
      <c r="R112" s="255"/>
      <c r="S112" s="255"/>
      <c r="T112" s="256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7" t="s">
        <v>148</v>
      </c>
      <c r="AU112" s="257" t="s">
        <v>87</v>
      </c>
      <c r="AV112" s="14" t="s">
        <v>146</v>
      </c>
      <c r="AW112" s="14" t="s">
        <v>37</v>
      </c>
      <c r="AX112" s="14" t="s">
        <v>84</v>
      </c>
      <c r="AY112" s="257" t="s">
        <v>139</v>
      </c>
    </row>
    <row r="113" s="2" customFormat="1" ht="44.25" customHeight="1">
      <c r="A113" s="40"/>
      <c r="B113" s="41"/>
      <c r="C113" s="222" t="s">
        <v>182</v>
      </c>
      <c r="D113" s="222" t="s">
        <v>141</v>
      </c>
      <c r="E113" s="223" t="s">
        <v>183</v>
      </c>
      <c r="F113" s="224" t="s">
        <v>184</v>
      </c>
      <c r="G113" s="225" t="s">
        <v>185</v>
      </c>
      <c r="H113" s="226">
        <v>15</v>
      </c>
      <c r="I113" s="227"/>
      <c r="J113" s="228">
        <f>ROUND(I113*H113,2)</f>
        <v>0</v>
      </c>
      <c r="K113" s="224" t="s">
        <v>145</v>
      </c>
      <c r="L113" s="46"/>
      <c r="M113" s="229" t="s">
        <v>30</v>
      </c>
      <c r="N113" s="230" t="s">
        <v>47</v>
      </c>
      <c r="O113" s="86"/>
      <c r="P113" s="231">
        <f>O113*H113</f>
        <v>0</v>
      </c>
      <c r="Q113" s="231">
        <v>0.01068</v>
      </c>
      <c r="R113" s="231">
        <f>Q113*H113</f>
        <v>0.16020000000000001</v>
      </c>
      <c r="S113" s="231">
        <v>0</v>
      </c>
      <c r="T113" s="232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33" t="s">
        <v>146</v>
      </c>
      <c r="AT113" s="233" t="s">
        <v>141</v>
      </c>
      <c r="AU113" s="233" t="s">
        <v>87</v>
      </c>
      <c r="AY113" s="18" t="s">
        <v>139</v>
      </c>
      <c r="BE113" s="234">
        <f>IF(N113="základní",J113,0)</f>
        <v>0</v>
      </c>
      <c r="BF113" s="234">
        <f>IF(N113="snížená",J113,0)</f>
        <v>0</v>
      </c>
      <c r="BG113" s="234">
        <f>IF(N113="zákl. přenesená",J113,0)</f>
        <v>0</v>
      </c>
      <c r="BH113" s="234">
        <f>IF(N113="sníž. přenesená",J113,0)</f>
        <v>0</v>
      </c>
      <c r="BI113" s="234">
        <f>IF(N113="nulová",J113,0)</f>
        <v>0</v>
      </c>
      <c r="BJ113" s="18" t="s">
        <v>84</v>
      </c>
      <c r="BK113" s="234">
        <f>ROUND(I113*H113,2)</f>
        <v>0</v>
      </c>
      <c r="BL113" s="18" t="s">
        <v>146</v>
      </c>
      <c r="BM113" s="233" t="s">
        <v>186</v>
      </c>
    </row>
    <row r="114" s="15" customFormat="1">
      <c r="A114" s="15"/>
      <c r="B114" s="258"/>
      <c r="C114" s="259"/>
      <c r="D114" s="237" t="s">
        <v>148</v>
      </c>
      <c r="E114" s="260" t="s">
        <v>30</v>
      </c>
      <c r="F114" s="261" t="s">
        <v>187</v>
      </c>
      <c r="G114" s="259"/>
      <c r="H114" s="260" t="s">
        <v>30</v>
      </c>
      <c r="I114" s="262"/>
      <c r="J114" s="259"/>
      <c r="K114" s="259"/>
      <c r="L114" s="263"/>
      <c r="M114" s="264"/>
      <c r="N114" s="265"/>
      <c r="O114" s="265"/>
      <c r="P114" s="265"/>
      <c r="Q114" s="265"/>
      <c r="R114" s="265"/>
      <c r="S114" s="265"/>
      <c r="T114" s="266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67" t="s">
        <v>148</v>
      </c>
      <c r="AU114" s="267" t="s">
        <v>87</v>
      </c>
      <c r="AV114" s="15" t="s">
        <v>84</v>
      </c>
      <c r="AW114" s="15" t="s">
        <v>37</v>
      </c>
      <c r="AX114" s="15" t="s">
        <v>76</v>
      </c>
      <c r="AY114" s="267" t="s">
        <v>139</v>
      </c>
    </row>
    <row r="115" s="13" customFormat="1">
      <c r="A115" s="13"/>
      <c r="B115" s="235"/>
      <c r="C115" s="236"/>
      <c r="D115" s="237" t="s">
        <v>148</v>
      </c>
      <c r="E115" s="238" t="s">
        <v>30</v>
      </c>
      <c r="F115" s="239" t="s">
        <v>188</v>
      </c>
      <c r="G115" s="236"/>
      <c r="H115" s="240">
        <v>15</v>
      </c>
      <c r="I115" s="241"/>
      <c r="J115" s="236"/>
      <c r="K115" s="236"/>
      <c r="L115" s="242"/>
      <c r="M115" s="243"/>
      <c r="N115" s="244"/>
      <c r="O115" s="244"/>
      <c r="P115" s="244"/>
      <c r="Q115" s="244"/>
      <c r="R115" s="244"/>
      <c r="S115" s="244"/>
      <c r="T115" s="245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6" t="s">
        <v>148</v>
      </c>
      <c r="AU115" s="246" t="s">
        <v>87</v>
      </c>
      <c r="AV115" s="13" t="s">
        <v>87</v>
      </c>
      <c r="AW115" s="13" t="s">
        <v>37</v>
      </c>
      <c r="AX115" s="13" t="s">
        <v>76</v>
      </c>
      <c r="AY115" s="246" t="s">
        <v>139</v>
      </c>
    </row>
    <row r="116" s="14" customFormat="1">
      <c r="A116" s="14"/>
      <c r="B116" s="247"/>
      <c r="C116" s="248"/>
      <c r="D116" s="237" t="s">
        <v>148</v>
      </c>
      <c r="E116" s="249" t="s">
        <v>30</v>
      </c>
      <c r="F116" s="250" t="s">
        <v>150</v>
      </c>
      <c r="G116" s="248"/>
      <c r="H116" s="251">
        <v>15</v>
      </c>
      <c r="I116" s="252"/>
      <c r="J116" s="248"/>
      <c r="K116" s="248"/>
      <c r="L116" s="253"/>
      <c r="M116" s="254"/>
      <c r="N116" s="255"/>
      <c r="O116" s="255"/>
      <c r="P116" s="255"/>
      <c r="Q116" s="255"/>
      <c r="R116" s="255"/>
      <c r="S116" s="255"/>
      <c r="T116" s="256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7" t="s">
        <v>148</v>
      </c>
      <c r="AU116" s="257" t="s">
        <v>87</v>
      </c>
      <c r="AV116" s="14" t="s">
        <v>146</v>
      </c>
      <c r="AW116" s="14" t="s">
        <v>37</v>
      </c>
      <c r="AX116" s="14" t="s">
        <v>84</v>
      </c>
      <c r="AY116" s="257" t="s">
        <v>139</v>
      </c>
    </row>
    <row r="117" s="2" customFormat="1" ht="44.25" customHeight="1">
      <c r="A117" s="40"/>
      <c r="B117" s="41"/>
      <c r="C117" s="222" t="s">
        <v>189</v>
      </c>
      <c r="D117" s="222" t="s">
        <v>141</v>
      </c>
      <c r="E117" s="223" t="s">
        <v>190</v>
      </c>
      <c r="F117" s="224" t="s">
        <v>191</v>
      </c>
      <c r="G117" s="225" t="s">
        <v>185</v>
      </c>
      <c r="H117" s="226">
        <v>3</v>
      </c>
      <c r="I117" s="227"/>
      <c r="J117" s="228">
        <f>ROUND(I117*H117,2)</f>
        <v>0</v>
      </c>
      <c r="K117" s="224" t="s">
        <v>145</v>
      </c>
      <c r="L117" s="46"/>
      <c r="M117" s="229" t="s">
        <v>30</v>
      </c>
      <c r="N117" s="230" t="s">
        <v>47</v>
      </c>
      <c r="O117" s="86"/>
      <c r="P117" s="231">
        <f>O117*H117</f>
        <v>0</v>
      </c>
      <c r="Q117" s="231">
        <v>0.036900000000000002</v>
      </c>
      <c r="R117" s="231">
        <f>Q117*H117</f>
        <v>0.11070000000000001</v>
      </c>
      <c r="S117" s="231">
        <v>0</v>
      </c>
      <c r="T117" s="232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33" t="s">
        <v>146</v>
      </c>
      <c r="AT117" s="233" t="s">
        <v>141</v>
      </c>
      <c r="AU117" s="233" t="s">
        <v>87</v>
      </c>
      <c r="AY117" s="18" t="s">
        <v>139</v>
      </c>
      <c r="BE117" s="234">
        <f>IF(N117="základní",J117,0)</f>
        <v>0</v>
      </c>
      <c r="BF117" s="234">
        <f>IF(N117="snížená",J117,0)</f>
        <v>0</v>
      </c>
      <c r="BG117" s="234">
        <f>IF(N117="zákl. přenesená",J117,0)</f>
        <v>0</v>
      </c>
      <c r="BH117" s="234">
        <f>IF(N117="sníž. přenesená",J117,0)</f>
        <v>0</v>
      </c>
      <c r="BI117" s="234">
        <f>IF(N117="nulová",J117,0)</f>
        <v>0</v>
      </c>
      <c r="BJ117" s="18" t="s">
        <v>84</v>
      </c>
      <c r="BK117" s="234">
        <f>ROUND(I117*H117,2)</f>
        <v>0</v>
      </c>
      <c r="BL117" s="18" t="s">
        <v>146</v>
      </c>
      <c r="BM117" s="233" t="s">
        <v>192</v>
      </c>
    </row>
    <row r="118" s="15" customFormat="1">
      <c r="A118" s="15"/>
      <c r="B118" s="258"/>
      <c r="C118" s="259"/>
      <c r="D118" s="237" t="s">
        <v>148</v>
      </c>
      <c r="E118" s="260" t="s">
        <v>30</v>
      </c>
      <c r="F118" s="261" t="s">
        <v>187</v>
      </c>
      <c r="G118" s="259"/>
      <c r="H118" s="260" t="s">
        <v>30</v>
      </c>
      <c r="I118" s="262"/>
      <c r="J118" s="259"/>
      <c r="K118" s="259"/>
      <c r="L118" s="263"/>
      <c r="M118" s="264"/>
      <c r="N118" s="265"/>
      <c r="O118" s="265"/>
      <c r="P118" s="265"/>
      <c r="Q118" s="265"/>
      <c r="R118" s="265"/>
      <c r="S118" s="265"/>
      <c r="T118" s="266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67" t="s">
        <v>148</v>
      </c>
      <c r="AU118" s="267" t="s">
        <v>87</v>
      </c>
      <c r="AV118" s="15" t="s">
        <v>84</v>
      </c>
      <c r="AW118" s="15" t="s">
        <v>37</v>
      </c>
      <c r="AX118" s="15" t="s">
        <v>76</v>
      </c>
      <c r="AY118" s="267" t="s">
        <v>139</v>
      </c>
    </row>
    <row r="119" s="13" customFormat="1">
      <c r="A119" s="13"/>
      <c r="B119" s="235"/>
      <c r="C119" s="236"/>
      <c r="D119" s="237" t="s">
        <v>148</v>
      </c>
      <c r="E119" s="238" t="s">
        <v>30</v>
      </c>
      <c r="F119" s="239" t="s">
        <v>193</v>
      </c>
      <c r="G119" s="236"/>
      <c r="H119" s="240">
        <v>3</v>
      </c>
      <c r="I119" s="241"/>
      <c r="J119" s="236"/>
      <c r="K119" s="236"/>
      <c r="L119" s="242"/>
      <c r="M119" s="243"/>
      <c r="N119" s="244"/>
      <c r="O119" s="244"/>
      <c r="P119" s="244"/>
      <c r="Q119" s="244"/>
      <c r="R119" s="244"/>
      <c r="S119" s="244"/>
      <c r="T119" s="245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6" t="s">
        <v>148</v>
      </c>
      <c r="AU119" s="246" t="s">
        <v>87</v>
      </c>
      <c r="AV119" s="13" t="s">
        <v>87</v>
      </c>
      <c r="AW119" s="13" t="s">
        <v>37</v>
      </c>
      <c r="AX119" s="13" t="s">
        <v>76</v>
      </c>
      <c r="AY119" s="246" t="s">
        <v>139</v>
      </c>
    </row>
    <row r="120" s="14" customFormat="1">
      <c r="A120" s="14"/>
      <c r="B120" s="247"/>
      <c r="C120" s="248"/>
      <c r="D120" s="237" t="s">
        <v>148</v>
      </c>
      <c r="E120" s="249" t="s">
        <v>30</v>
      </c>
      <c r="F120" s="250" t="s">
        <v>150</v>
      </c>
      <c r="G120" s="248"/>
      <c r="H120" s="251">
        <v>3</v>
      </c>
      <c r="I120" s="252"/>
      <c r="J120" s="248"/>
      <c r="K120" s="248"/>
      <c r="L120" s="253"/>
      <c r="M120" s="254"/>
      <c r="N120" s="255"/>
      <c r="O120" s="255"/>
      <c r="P120" s="255"/>
      <c r="Q120" s="255"/>
      <c r="R120" s="255"/>
      <c r="S120" s="255"/>
      <c r="T120" s="256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7" t="s">
        <v>148</v>
      </c>
      <c r="AU120" s="257" t="s">
        <v>87</v>
      </c>
      <c r="AV120" s="14" t="s">
        <v>146</v>
      </c>
      <c r="AW120" s="14" t="s">
        <v>37</v>
      </c>
      <c r="AX120" s="14" t="s">
        <v>84</v>
      </c>
      <c r="AY120" s="257" t="s">
        <v>139</v>
      </c>
    </row>
    <row r="121" s="2" customFormat="1" ht="21.75" customHeight="1">
      <c r="A121" s="40"/>
      <c r="B121" s="41"/>
      <c r="C121" s="222" t="s">
        <v>194</v>
      </c>
      <c r="D121" s="222" t="s">
        <v>141</v>
      </c>
      <c r="E121" s="223" t="s">
        <v>195</v>
      </c>
      <c r="F121" s="224" t="s">
        <v>196</v>
      </c>
      <c r="G121" s="225" t="s">
        <v>197</v>
      </c>
      <c r="H121" s="226">
        <v>50.225000000000001</v>
      </c>
      <c r="I121" s="227"/>
      <c r="J121" s="228">
        <f>ROUND(I121*H121,2)</f>
        <v>0</v>
      </c>
      <c r="K121" s="224" t="s">
        <v>145</v>
      </c>
      <c r="L121" s="46"/>
      <c r="M121" s="229" t="s">
        <v>30</v>
      </c>
      <c r="N121" s="230" t="s">
        <v>47</v>
      </c>
      <c r="O121" s="86"/>
      <c r="P121" s="231">
        <f>O121*H121</f>
        <v>0</v>
      </c>
      <c r="Q121" s="231">
        <v>0</v>
      </c>
      <c r="R121" s="231">
        <f>Q121*H121</f>
        <v>0</v>
      </c>
      <c r="S121" s="231">
        <v>0</v>
      </c>
      <c r="T121" s="232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33" t="s">
        <v>146</v>
      </c>
      <c r="AT121" s="233" t="s">
        <v>141</v>
      </c>
      <c r="AU121" s="233" t="s">
        <v>87</v>
      </c>
      <c r="AY121" s="18" t="s">
        <v>139</v>
      </c>
      <c r="BE121" s="234">
        <f>IF(N121="základní",J121,0)</f>
        <v>0</v>
      </c>
      <c r="BF121" s="234">
        <f>IF(N121="snížená",J121,0)</f>
        <v>0</v>
      </c>
      <c r="BG121" s="234">
        <f>IF(N121="zákl. přenesená",J121,0)</f>
        <v>0</v>
      </c>
      <c r="BH121" s="234">
        <f>IF(N121="sníž. přenesená",J121,0)</f>
        <v>0</v>
      </c>
      <c r="BI121" s="234">
        <f>IF(N121="nulová",J121,0)</f>
        <v>0</v>
      </c>
      <c r="BJ121" s="18" t="s">
        <v>84</v>
      </c>
      <c r="BK121" s="234">
        <f>ROUND(I121*H121,2)</f>
        <v>0</v>
      </c>
      <c r="BL121" s="18" t="s">
        <v>146</v>
      </c>
      <c r="BM121" s="233" t="s">
        <v>198</v>
      </c>
    </row>
    <row r="122" s="15" customFormat="1">
      <c r="A122" s="15"/>
      <c r="B122" s="258"/>
      <c r="C122" s="259"/>
      <c r="D122" s="237" t="s">
        <v>148</v>
      </c>
      <c r="E122" s="260" t="s">
        <v>30</v>
      </c>
      <c r="F122" s="261" t="s">
        <v>187</v>
      </c>
      <c r="G122" s="259"/>
      <c r="H122" s="260" t="s">
        <v>30</v>
      </c>
      <c r="I122" s="262"/>
      <c r="J122" s="259"/>
      <c r="K122" s="259"/>
      <c r="L122" s="263"/>
      <c r="M122" s="264"/>
      <c r="N122" s="265"/>
      <c r="O122" s="265"/>
      <c r="P122" s="265"/>
      <c r="Q122" s="265"/>
      <c r="R122" s="265"/>
      <c r="S122" s="265"/>
      <c r="T122" s="266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67" t="s">
        <v>148</v>
      </c>
      <c r="AU122" s="267" t="s">
        <v>87</v>
      </c>
      <c r="AV122" s="15" t="s">
        <v>84</v>
      </c>
      <c r="AW122" s="15" t="s">
        <v>37</v>
      </c>
      <c r="AX122" s="15" t="s">
        <v>76</v>
      </c>
      <c r="AY122" s="267" t="s">
        <v>139</v>
      </c>
    </row>
    <row r="123" s="13" customFormat="1">
      <c r="A123" s="13"/>
      <c r="B123" s="235"/>
      <c r="C123" s="236"/>
      <c r="D123" s="237" t="s">
        <v>148</v>
      </c>
      <c r="E123" s="238" t="s">
        <v>30</v>
      </c>
      <c r="F123" s="239" t="s">
        <v>199</v>
      </c>
      <c r="G123" s="236"/>
      <c r="H123" s="240">
        <v>34.5</v>
      </c>
      <c r="I123" s="241"/>
      <c r="J123" s="236"/>
      <c r="K123" s="236"/>
      <c r="L123" s="242"/>
      <c r="M123" s="243"/>
      <c r="N123" s="244"/>
      <c r="O123" s="244"/>
      <c r="P123" s="244"/>
      <c r="Q123" s="244"/>
      <c r="R123" s="244"/>
      <c r="S123" s="244"/>
      <c r="T123" s="245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6" t="s">
        <v>148</v>
      </c>
      <c r="AU123" s="246" t="s">
        <v>87</v>
      </c>
      <c r="AV123" s="13" t="s">
        <v>87</v>
      </c>
      <c r="AW123" s="13" t="s">
        <v>37</v>
      </c>
      <c r="AX123" s="13" t="s">
        <v>76</v>
      </c>
      <c r="AY123" s="246" t="s">
        <v>139</v>
      </c>
    </row>
    <row r="124" s="13" customFormat="1">
      <c r="A124" s="13"/>
      <c r="B124" s="235"/>
      <c r="C124" s="236"/>
      <c r="D124" s="237" t="s">
        <v>148</v>
      </c>
      <c r="E124" s="238" t="s">
        <v>30</v>
      </c>
      <c r="F124" s="239" t="s">
        <v>200</v>
      </c>
      <c r="G124" s="236"/>
      <c r="H124" s="240">
        <v>6.5250000000000004</v>
      </c>
      <c r="I124" s="241"/>
      <c r="J124" s="236"/>
      <c r="K124" s="236"/>
      <c r="L124" s="242"/>
      <c r="M124" s="243"/>
      <c r="N124" s="244"/>
      <c r="O124" s="244"/>
      <c r="P124" s="244"/>
      <c r="Q124" s="244"/>
      <c r="R124" s="244"/>
      <c r="S124" s="244"/>
      <c r="T124" s="245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6" t="s">
        <v>148</v>
      </c>
      <c r="AU124" s="246" t="s">
        <v>87</v>
      </c>
      <c r="AV124" s="13" t="s">
        <v>87</v>
      </c>
      <c r="AW124" s="13" t="s">
        <v>37</v>
      </c>
      <c r="AX124" s="13" t="s">
        <v>76</v>
      </c>
      <c r="AY124" s="246" t="s">
        <v>139</v>
      </c>
    </row>
    <row r="125" s="13" customFormat="1">
      <c r="A125" s="13"/>
      <c r="B125" s="235"/>
      <c r="C125" s="236"/>
      <c r="D125" s="237" t="s">
        <v>148</v>
      </c>
      <c r="E125" s="238" t="s">
        <v>30</v>
      </c>
      <c r="F125" s="239" t="s">
        <v>201</v>
      </c>
      <c r="G125" s="236"/>
      <c r="H125" s="240">
        <v>9.1999999999999993</v>
      </c>
      <c r="I125" s="241"/>
      <c r="J125" s="236"/>
      <c r="K125" s="236"/>
      <c r="L125" s="242"/>
      <c r="M125" s="243"/>
      <c r="N125" s="244"/>
      <c r="O125" s="244"/>
      <c r="P125" s="244"/>
      <c r="Q125" s="244"/>
      <c r="R125" s="244"/>
      <c r="S125" s="244"/>
      <c r="T125" s="24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6" t="s">
        <v>148</v>
      </c>
      <c r="AU125" s="246" t="s">
        <v>87</v>
      </c>
      <c r="AV125" s="13" t="s">
        <v>87</v>
      </c>
      <c r="AW125" s="13" t="s">
        <v>37</v>
      </c>
      <c r="AX125" s="13" t="s">
        <v>76</v>
      </c>
      <c r="AY125" s="246" t="s">
        <v>139</v>
      </c>
    </row>
    <row r="126" s="14" customFormat="1">
      <c r="A126" s="14"/>
      <c r="B126" s="247"/>
      <c r="C126" s="248"/>
      <c r="D126" s="237" t="s">
        <v>148</v>
      </c>
      <c r="E126" s="249" t="s">
        <v>30</v>
      </c>
      <c r="F126" s="250" t="s">
        <v>150</v>
      </c>
      <c r="G126" s="248"/>
      <c r="H126" s="251">
        <v>50.225000000000001</v>
      </c>
      <c r="I126" s="252"/>
      <c r="J126" s="248"/>
      <c r="K126" s="248"/>
      <c r="L126" s="253"/>
      <c r="M126" s="254"/>
      <c r="N126" s="255"/>
      <c r="O126" s="255"/>
      <c r="P126" s="255"/>
      <c r="Q126" s="255"/>
      <c r="R126" s="255"/>
      <c r="S126" s="255"/>
      <c r="T126" s="256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7" t="s">
        <v>148</v>
      </c>
      <c r="AU126" s="257" t="s">
        <v>87</v>
      </c>
      <c r="AV126" s="14" t="s">
        <v>146</v>
      </c>
      <c r="AW126" s="14" t="s">
        <v>37</v>
      </c>
      <c r="AX126" s="14" t="s">
        <v>84</v>
      </c>
      <c r="AY126" s="257" t="s">
        <v>139</v>
      </c>
    </row>
    <row r="127" s="2" customFormat="1" ht="16.5" customHeight="1">
      <c r="A127" s="40"/>
      <c r="B127" s="41"/>
      <c r="C127" s="222" t="s">
        <v>202</v>
      </c>
      <c r="D127" s="222" t="s">
        <v>141</v>
      </c>
      <c r="E127" s="223" t="s">
        <v>203</v>
      </c>
      <c r="F127" s="224" t="s">
        <v>204</v>
      </c>
      <c r="G127" s="225" t="s">
        <v>144</v>
      </c>
      <c r="H127" s="226">
        <v>149.47999999999999</v>
      </c>
      <c r="I127" s="227"/>
      <c r="J127" s="228">
        <f>ROUND(I127*H127,2)</f>
        <v>0</v>
      </c>
      <c r="K127" s="224" t="s">
        <v>145</v>
      </c>
      <c r="L127" s="46"/>
      <c r="M127" s="229" t="s">
        <v>30</v>
      </c>
      <c r="N127" s="230" t="s">
        <v>47</v>
      </c>
      <c r="O127" s="86"/>
      <c r="P127" s="231">
        <f>O127*H127</f>
        <v>0</v>
      </c>
      <c r="Q127" s="231">
        <v>0</v>
      </c>
      <c r="R127" s="231">
        <f>Q127*H127</f>
        <v>0</v>
      </c>
      <c r="S127" s="231">
        <v>0</v>
      </c>
      <c r="T127" s="232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33" t="s">
        <v>146</v>
      </c>
      <c r="AT127" s="233" t="s">
        <v>141</v>
      </c>
      <c r="AU127" s="233" t="s">
        <v>87</v>
      </c>
      <c r="AY127" s="18" t="s">
        <v>139</v>
      </c>
      <c r="BE127" s="234">
        <f>IF(N127="základní",J127,0)</f>
        <v>0</v>
      </c>
      <c r="BF127" s="234">
        <f>IF(N127="snížená",J127,0)</f>
        <v>0</v>
      </c>
      <c r="BG127" s="234">
        <f>IF(N127="zákl. přenesená",J127,0)</f>
        <v>0</v>
      </c>
      <c r="BH127" s="234">
        <f>IF(N127="sníž. přenesená",J127,0)</f>
        <v>0</v>
      </c>
      <c r="BI127" s="234">
        <f>IF(N127="nulová",J127,0)</f>
        <v>0</v>
      </c>
      <c r="BJ127" s="18" t="s">
        <v>84</v>
      </c>
      <c r="BK127" s="234">
        <f>ROUND(I127*H127,2)</f>
        <v>0</v>
      </c>
      <c r="BL127" s="18" t="s">
        <v>146</v>
      </c>
      <c r="BM127" s="233" t="s">
        <v>205</v>
      </c>
    </row>
    <row r="128" s="13" customFormat="1">
      <c r="A128" s="13"/>
      <c r="B128" s="235"/>
      <c r="C128" s="236"/>
      <c r="D128" s="237" t="s">
        <v>148</v>
      </c>
      <c r="E128" s="238" t="s">
        <v>30</v>
      </c>
      <c r="F128" s="239" t="s">
        <v>206</v>
      </c>
      <c r="G128" s="236"/>
      <c r="H128" s="240">
        <v>130.69999999999999</v>
      </c>
      <c r="I128" s="241"/>
      <c r="J128" s="236"/>
      <c r="K128" s="236"/>
      <c r="L128" s="242"/>
      <c r="M128" s="243"/>
      <c r="N128" s="244"/>
      <c r="O128" s="244"/>
      <c r="P128" s="244"/>
      <c r="Q128" s="244"/>
      <c r="R128" s="244"/>
      <c r="S128" s="244"/>
      <c r="T128" s="24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6" t="s">
        <v>148</v>
      </c>
      <c r="AU128" s="246" t="s">
        <v>87</v>
      </c>
      <c r="AV128" s="13" t="s">
        <v>87</v>
      </c>
      <c r="AW128" s="13" t="s">
        <v>37</v>
      </c>
      <c r="AX128" s="13" t="s">
        <v>76</v>
      </c>
      <c r="AY128" s="246" t="s">
        <v>139</v>
      </c>
    </row>
    <row r="129" s="13" customFormat="1">
      <c r="A129" s="13"/>
      <c r="B129" s="235"/>
      <c r="C129" s="236"/>
      <c r="D129" s="237" t="s">
        <v>148</v>
      </c>
      <c r="E129" s="238" t="s">
        <v>30</v>
      </c>
      <c r="F129" s="239" t="s">
        <v>207</v>
      </c>
      <c r="G129" s="236"/>
      <c r="H129" s="240">
        <v>5</v>
      </c>
      <c r="I129" s="241"/>
      <c r="J129" s="236"/>
      <c r="K129" s="236"/>
      <c r="L129" s="242"/>
      <c r="M129" s="243"/>
      <c r="N129" s="244"/>
      <c r="O129" s="244"/>
      <c r="P129" s="244"/>
      <c r="Q129" s="244"/>
      <c r="R129" s="244"/>
      <c r="S129" s="244"/>
      <c r="T129" s="24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6" t="s">
        <v>148</v>
      </c>
      <c r="AU129" s="246" t="s">
        <v>87</v>
      </c>
      <c r="AV129" s="13" t="s">
        <v>87</v>
      </c>
      <c r="AW129" s="13" t="s">
        <v>37</v>
      </c>
      <c r="AX129" s="13" t="s">
        <v>76</v>
      </c>
      <c r="AY129" s="246" t="s">
        <v>139</v>
      </c>
    </row>
    <row r="130" s="13" customFormat="1">
      <c r="A130" s="13"/>
      <c r="B130" s="235"/>
      <c r="C130" s="236"/>
      <c r="D130" s="237" t="s">
        <v>148</v>
      </c>
      <c r="E130" s="238" t="s">
        <v>30</v>
      </c>
      <c r="F130" s="239" t="s">
        <v>208</v>
      </c>
      <c r="G130" s="236"/>
      <c r="H130" s="240">
        <v>13.779999999999999</v>
      </c>
      <c r="I130" s="241"/>
      <c r="J130" s="236"/>
      <c r="K130" s="236"/>
      <c r="L130" s="242"/>
      <c r="M130" s="243"/>
      <c r="N130" s="244"/>
      <c r="O130" s="244"/>
      <c r="P130" s="244"/>
      <c r="Q130" s="244"/>
      <c r="R130" s="244"/>
      <c r="S130" s="244"/>
      <c r="T130" s="24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6" t="s">
        <v>148</v>
      </c>
      <c r="AU130" s="246" t="s">
        <v>87</v>
      </c>
      <c r="AV130" s="13" t="s">
        <v>87</v>
      </c>
      <c r="AW130" s="13" t="s">
        <v>37</v>
      </c>
      <c r="AX130" s="13" t="s">
        <v>76</v>
      </c>
      <c r="AY130" s="246" t="s">
        <v>139</v>
      </c>
    </row>
    <row r="131" s="14" customFormat="1">
      <c r="A131" s="14"/>
      <c r="B131" s="247"/>
      <c r="C131" s="248"/>
      <c r="D131" s="237" t="s">
        <v>148</v>
      </c>
      <c r="E131" s="249" t="s">
        <v>30</v>
      </c>
      <c r="F131" s="250" t="s">
        <v>150</v>
      </c>
      <c r="G131" s="248"/>
      <c r="H131" s="251">
        <v>149.47999999999999</v>
      </c>
      <c r="I131" s="252"/>
      <c r="J131" s="248"/>
      <c r="K131" s="248"/>
      <c r="L131" s="253"/>
      <c r="M131" s="254"/>
      <c r="N131" s="255"/>
      <c r="O131" s="255"/>
      <c r="P131" s="255"/>
      <c r="Q131" s="255"/>
      <c r="R131" s="255"/>
      <c r="S131" s="255"/>
      <c r="T131" s="256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7" t="s">
        <v>148</v>
      </c>
      <c r="AU131" s="257" t="s">
        <v>87</v>
      </c>
      <c r="AV131" s="14" t="s">
        <v>146</v>
      </c>
      <c r="AW131" s="14" t="s">
        <v>37</v>
      </c>
      <c r="AX131" s="14" t="s">
        <v>84</v>
      </c>
      <c r="AY131" s="257" t="s">
        <v>139</v>
      </c>
    </row>
    <row r="132" s="2" customFormat="1" ht="21.75" customHeight="1">
      <c r="A132" s="40"/>
      <c r="B132" s="41"/>
      <c r="C132" s="222" t="s">
        <v>209</v>
      </c>
      <c r="D132" s="222" t="s">
        <v>141</v>
      </c>
      <c r="E132" s="223" t="s">
        <v>210</v>
      </c>
      <c r="F132" s="224" t="s">
        <v>211</v>
      </c>
      <c r="G132" s="225" t="s">
        <v>197</v>
      </c>
      <c r="H132" s="226">
        <v>583.66200000000003</v>
      </c>
      <c r="I132" s="227"/>
      <c r="J132" s="228">
        <f>ROUND(I132*H132,2)</f>
        <v>0</v>
      </c>
      <c r="K132" s="224" t="s">
        <v>145</v>
      </c>
      <c r="L132" s="46"/>
      <c r="M132" s="229" t="s">
        <v>30</v>
      </c>
      <c r="N132" s="230" t="s">
        <v>47</v>
      </c>
      <c r="O132" s="86"/>
      <c r="P132" s="231">
        <f>O132*H132</f>
        <v>0</v>
      </c>
      <c r="Q132" s="231">
        <v>0</v>
      </c>
      <c r="R132" s="231">
        <f>Q132*H132</f>
        <v>0</v>
      </c>
      <c r="S132" s="231">
        <v>0</v>
      </c>
      <c r="T132" s="232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33" t="s">
        <v>146</v>
      </c>
      <c r="AT132" s="233" t="s">
        <v>141</v>
      </c>
      <c r="AU132" s="233" t="s">
        <v>87</v>
      </c>
      <c r="AY132" s="18" t="s">
        <v>139</v>
      </c>
      <c r="BE132" s="234">
        <f>IF(N132="základní",J132,0)</f>
        <v>0</v>
      </c>
      <c r="BF132" s="234">
        <f>IF(N132="snížená",J132,0)</f>
        <v>0</v>
      </c>
      <c r="BG132" s="234">
        <f>IF(N132="zákl. přenesená",J132,0)</f>
        <v>0</v>
      </c>
      <c r="BH132" s="234">
        <f>IF(N132="sníž. přenesená",J132,0)</f>
        <v>0</v>
      </c>
      <c r="BI132" s="234">
        <f>IF(N132="nulová",J132,0)</f>
        <v>0</v>
      </c>
      <c r="BJ132" s="18" t="s">
        <v>84</v>
      </c>
      <c r="BK132" s="234">
        <f>ROUND(I132*H132,2)</f>
        <v>0</v>
      </c>
      <c r="BL132" s="18" t="s">
        <v>146</v>
      </c>
      <c r="BM132" s="233" t="s">
        <v>212</v>
      </c>
    </row>
    <row r="133" s="13" customFormat="1">
      <c r="A133" s="13"/>
      <c r="B133" s="235"/>
      <c r="C133" s="236"/>
      <c r="D133" s="237" t="s">
        <v>148</v>
      </c>
      <c r="E133" s="238" t="s">
        <v>30</v>
      </c>
      <c r="F133" s="239" t="s">
        <v>213</v>
      </c>
      <c r="G133" s="236"/>
      <c r="H133" s="240">
        <v>510.45999999999998</v>
      </c>
      <c r="I133" s="241"/>
      <c r="J133" s="236"/>
      <c r="K133" s="236"/>
      <c r="L133" s="242"/>
      <c r="M133" s="243"/>
      <c r="N133" s="244"/>
      <c r="O133" s="244"/>
      <c r="P133" s="244"/>
      <c r="Q133" s="244"/>
      <c r="R133" s="244"/>
      <c r="S133" s="244"/>
      <c r="T133" s="24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6" t="s">
        <v>148</v>
      </c>
      <c r="AU133" s="246" t="s">
        <v>87</v>
      </c>
      <c r="AV133" s="13" t="s">
        <v>87</v>
      </c>
      <c r="AW133" s="13" t="s">
        <v>37</v>
      </c>
      <c r="AX133" s="13" t="s">
        <v>76</v>
      </c>
      <c r="AY133" s="246" t="s">
        <v>139</v>
      </c>
    </row>
    <row r="134" s="13" customFormat="1">
      <c r="A134" s="13"/>
      <c r="B134" s="235"/>
      <c r="C134" s="236"/>
      <c r="D134" s="237" t="s">
        <v>148</v>
      </c>
      <c r="E134" s="238" t="s">
        <v>30</v>
      </c>
      <c r="F134" s="239" t="s">
        <v>214</v>
      </c>
      <c r="G134" s="236"/>
      <c r="H134" s="240">
        <v>7.25</v>
      </c>
      <c r="I134" s="241"/>
      <c r="J134" s="236"/>
      <c r="K134" s="236"/>
      <c r="L134" s="242"/>
      <c r="M134" s="243"/>
      <c r="N134" s="244"/>
      <c r="O134" s="244"/>
      <c r="P134" s="244"/>
      <c r="Q134" s="244"/>
      <c r="R134" s="244"/>
      <c r="S134" s="244"/>
      <c r="T134" s="24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6" t="s">
        <v>148</v>
      </c>
      <c r="AU134" s="246" t="s">
        <v>87</v>
      </c>
      <c r="AV134" s="13" t="s">
        <v>87</v>
      </c>
      <c r="AW134" s="13" t="s">
        <v>37</v>
      </c>
      <c r="AX134" s="13" t="s">
        <v>76</v>
      </c>
      <c r="AY134" s="246" t="s">
        <v>139</v>
      </c>
    </row>
    <row r="135" s="13" customFormat="1">
      <c r="A135" s="13"/>
      <c r="B135" s="235"/>
      <c r="C135" s="236"/>
      <c r="D135" s="237" t="s">
        <v>148</v>
      </c>
      <c r="E135" s="238" t="s">
        <v>30</v>
      </c>
      <c r="F135" s="239" t="s">
        <v>215</v>
      </c>
      <c r="G135" s="236"/>
      <c r="H135" s="240">
        <v>42.718000000000004</v>
      </c>
      <c r="I135" s="241"/>
      <c r="J135" s="236"/>
      <c r="K135" s="236"/>
      <c r="L135" s="242"/>
      <c r="M135" s="243"/>
      <c r="N135" s="244"/>
      <c r="O135" s="244"/>
      <c r="P135" s="244"/>
      <c r="Q135" s="244"/>
      <c r="R135" s="244"/>
      <c r="S135" s="244"/>
      <c r="T135" s="24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6" t="s">
        <v>148</v>
      </c>
      <c r="AU135" s="246" t="s">
        <v>87</v>
      </c>
      <c r="AV135" s="13" t="s">
        <v>87</v>
      </c>
      <c r="AW135" s="13" t="s">
        <v>37</v>
      </c>
      <c r="AX135" s="13" t="s">
        <v>76</v>
      </c>
      <c r="AY135" s="246" t="s">
        <v>139</v>
      </c>
    </row>
    <row r="136" s="13" customFormat="1">
      <c r="A136" s="13"/>
      <c r="B136" s="235"/>
      <c r="C136" s="236"/>
      <c r="D136" s="237" t="s">
        <v>148</v>
      </c>
      <c r="E136" s="238" t="s">
        <v>30</v>
      </c>
      <c r="F136" s="239" t="s">
        <v>216</v>
      </c>
      <c r="G136" s="236"/>
      <c r="H136" s="240">
        <v>4.5</v>
      </c>
      <c r="I136" s="241"/>
      <c r="J136" s="236"/>
      <c r="K136" s="236"/>
      <c r="L136" s="242"/>
      <c r="M136" s="243"/>
      <c r="N136" s="244"/>
      <c r="O136" s="244"/>
      <c r="P136" s="244"/>
      <c r="Q136" s="244"/>
      <c r="R136" s="244"/>
      <c r="S136" s="244"/>
      <c r="T136" s="24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6" t="s">
        <v>148</v>
      </c>
      <c r="AU136" s="246" t="s">
        <v>87</v>
      </c>
      <c r="AV136" s="13" t="s">
        <v>87</v>
      </c>
      <c r="AW136" s="13" t="s">
        <v>37</v>
      </c>
      <c r="AX136" s="13" t="s">
        <v>76</v>
      </c>
      <c r="AY136" s="246" t="s">
        <v>139</v>
      </c>
    </row>
    <row r="137" s="13" customFormat="1">
      <c r="A137" s="13"/>
      <c r="B137" s="235"/>
      <c r="C137" s="236"/>
      <c r="D137" s="237" t="s">
        <v>148</v>
      </c>
      <c r="E137" s="238" t="s">
        <v>30</v>
      </c>
      <c r="F137" s="239" t="s">
        <v>217</v>
      </c>
      <c r="G137" s="236"/>
      <c r="H137" s="240">
        <v>18.734000000000002</v>
      </c>
      <c r="I137" s="241"/>
      <c r="J137" s="236"/>
      <c r="K137" s="236"/>
      <c r="L137" s="242"/>
      <c r="M137" s="243"/>
      <c r="N137" s="244"/>
      <c r="O137" s="244"/>
      <c r="P137" s="244"/>
      <c r="Q137" s="244"/>
      <c r="R137" s="244"/>
      <c r="S137" s="244"/>
      <c r="T137" s="24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6" t="s">
        <v>148</v>
      </c>
      <c r="AU137" s="246" t="s">
        <v>87</v>
      </c>
      <c r="AV137" s="13" t="s">
        <v>87</v>
      </c>
      <c r="AW137" s="13" t="s">
        <v>37</v>
      </c>
      <c r="AX137" s="13" t="s">
        <v>76</v>
      </c>
      <c r="AY137" s="246" t="s">
        <v>139</v>
      </c>
    </row>
    <row r="138" s="14" customFormat="1">
      <c r="A138" s="14"/>
      <c r="B138" s="247"/>
      <c r="C138" s="248"/>
      <c r="D138" s="237" t="s">
        <v>148</v>
      </c>
      <c r="E138" s="249" t="s">
        <v>30</v>
      </c>
      <c r="F138" s="250" t="s">
        <v>150</v>
      </c>
      <c r="G138" s="248"/>
      <c r="H138" s="251">
        <v>583.66200000000003</v>
      </c>
      <c r="I138" s="252"/>
      <c r="J138" s="248"/>
      <c r="K138" s="248"/>
      <c r="L138" s="253"/>
      <c r="M138" s="254"/>
      <c r="N138" s="255"/>
      <c r="O138" s="255"/>
      <c r="P138" s="255"/>
      <c r="Q138" s="255"/>
      <c r="R138" s="255"/>
      <c r="S138" s="255"/>
      <c r="T138" s="256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7" t="s">
        <v>148</v>
      </c>
      <c r="AU138" s="257" t="s">
        <v>87</v>
      </c>
      <c r="AV138" s="14" t="s">
        <v>146</v>
      </c>
      <c r="AW138" s="14" t="s">
        <v>37</v>
      </c>
      <c r="AX138" s="14" t="s">
        <v>84</v>
      </c>
      <c r="AY138" s="257" t="s">
        <v>139</v>
      </c>
    </row>
    <row r="139" s="2" customFormat="1" ht="21.75" customHeight="1">
      <c r="A139" s="40"/>
      <c r="B139" s="41"/>
      <c r="C139" s="222" t="s">
        <v>218</v>
      </c>
      <c r="D139" s="222" t="s">
        <v>141</v>
      </c>
      <c r="E139" s="223" t="s">
        <v>219</v>
      </c>
      <c r="F139" s="224" t="s">
        <v>220</v>
      </c>
      <c r="G139" s="225" t="s">
        <v>144</v>
      </c>
      <c r="H139" s="226">
        <v>1496.72</v>
      </c>
      <c r="I139" s="227"/>
      <c r="J139" s="228">
        <f>ROUND(I139*H139,2)</f>
        <v>0</v>
      </c>
      <c r="K139" s="224" t="s">
        <v>145</v>
      </c>
      <c r="L139" s="46"/>
      <c r="M139" s="229" t="s">
        <v>30</v>
      </c>
      <c r="N139" s="230" t="s">
        <v>47</v>
      </c>
      <c r="O139" s="86"/>
      <c r="P139" s="231">
        <f>O139*H139</f>
        <v>0</v>
      </c>
      <c r="Q139" s="231">
        <v>0.00084000000000000003</v>
      </c>
      <c r="R139" s="231">
        <f>Q139*H139</f>
        <v>1.2572448000000001</v>
      </c>
      <c r="S139" s="231">
        <v>0</v>
      </c>
      <c r="T139" s="232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33" t="s">
        <v>146</v>
      </c>
      <c r="AT139" s="233" t="s">
        <v>141</v>
      </c>
      <c r="AU139" s="233" t="s">
        <v>87</v>
      </c>
      <c r="AY139" s="18" t="s">
        <v>139</v>
      </c>
      <c r="BE139" s="234">
        <f>IF(N139="základní",J139,0)</f>
        <v>0</v>
      </c>
      <c r="BF139" s="234">
        <f>IF(N139="snížená",J139,0)</f>
        <v>0</v>
      </c>
      <c r="BG139" s="234">
        <f>IF(N139="zákl. přenesená",J139,0)</f>
        <v>0</v>
      </c>
      <c r="BH139" s="234">
        <f>IF(N139="sníž. přenesená",J139,0)</f>
        <v>0</v>
      </c>
      <c r="BI139" s="234">
        <f>IF(N139="nulová",J139,0)</f>
        <v>0</v>
      </c>
      <c r="BJ139" s="18" t="s">
        <v>84</v>
      </c>
      <c r="BK139" s="234">
        <f>ROUND(I139*H139,2)</f>
        <v>0</v>
      </c>
      <c r="BL139" s="18" t="s">
        <v>146</v>
      </c>
      <c r="BM139" s="233" t="s">
        <v>221</v>
      </c>
    </row>
    <row r="140" s="13" customFormat="1">
      <c r="A140" s="13"/>
      <c r="B140" s="235"/>
      <c r="C140" s="236"/>
      <c r="D140" s="237" t="s">
        <v>148</v>
      </c>
      <c r="E140" s="238" t="s">
        <v>30</v>
      </c>
      <c r="F140" s="239" t="s">
        <v>222</v>
      </c>
      <c r="G140" s="236"/>
      <c r="H140" s="240">
        <v>1481.22</v>
      </c>
      <c r="I140" s="241"/>
      <c r="J140" s="236"/>
      <c r="K140" s="236"/>
      <c r="L140" s="242"/>
      <c r="M140" s="243"/>
      <c r="N140" s="244"/>
      <c r="O140" s="244"/>
      <c r="P140" s="244"/>
      <c r="Q140" s="244"/>
      <c r="R140" s="244"/>
      <c r="S140" s="244"/>
      <c r="T140" s="24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6" t="s">
        <v>148</v>
      </c>
      <c r="AU140" s="246" t="s">
        <v>87</v>
      </c>
      <c r="AV140" s="13" t="s">
        <v>87</v>
      </c>
      <c r="AW140" s="13" t="s">
        <v>37</v>
      </c>
      <c r="AX140" s="13" t="s">
        <v>76</v>
      </c>
      <c r="AY140" s="246" t="s">
        <v>139</v>
      </c>
    </row>
    <row r="141" s="13" customFormat="1">
      <c r="A141" s="13"/>
      <c r="B141" s="235"/>
      <c r="C141" s="236"/>
      <c r="D141" s="237" t="s">
        <v>148</v>
      </c>
      <c r="E141" s="238" t="s">
        <v>30</v>
      </c>
      <c r="F141" s="239" t="s">
        <v>223</v>
      </c>
      <c r="G141" s="236"/>
      <c r="H141" s="240">
        <v>15.5</v>
      </c>
      <c r="I141" s="241"/>
      <c r="J141" s="236"/>
      <c r="K141" s="236"/>
      <c r="L141" s="242"/>
      <c r="M141" s="243"/>
      <c r="N141" s="244"/>
      <c r="O141" s="244"/>
      <c r="P141" s="244"/>
      <c r="Q141" s="244"/>
      <c r="R141" s="244"/>
      <c r="S141" s="244"/>
      <c r="T141" s="24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6" t="s">
        <v>148</v>
      </c>
      <c r="AU141" s="246" t="s">
        <v>87</v>
      </c>
      <c r="AV141" s="13" t="s">
        <v>87</v>
      </c>
      <c r="AW141" s="13" t="s">
        <v>37</v>
      </c>
      <c r="AX141" s="13" t="s">
        <v>76</v>
      </c>
      <c r="AY141" s="246" t="s">
        <v>139</v>
      </c>
    </row>
    <row r="142" s="14" customFormat="1">
      <c r="A142" s="14"/>
      <c r="B142" s="247"/>
      <c r="C142" s="248"/>
      <c r="D142" s="237" t="s">
        <v>148</v>
      </c>
      <c r="E142" s="249" t="s">
        <v>30</v>
      </c>
      <c r="F142" s="250" t="s">
        <v>150</v>
      </c>
      <c r="G142" s="248"/>
      <c r="H142" s="251">
        <v>1496.72</v>
      </c>
      <c r="I142" s="252"/>
      <c r="J142" s="248"/>
      <c r="K142" s="248"/>
      <c r="L142" s="253"/>
      <c r="M142" s="254"/>
      <c r="N142" s="255"/>
      <c r="O142" s="255"/>
      <c r="P142" s="255"/>
      <c r="Q142" s="255"/>
      <c r="R142" s="255"/>
      <c r="S142" s="255"/>
      <c r="T142" s="256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7" t="s">
        <v>148</v>
      </c>
      <c r="AU142" s="257" t="s">
        <v>87</v>
      </c>
      <c r="AV142" s="14" t="s">
        <v>146</v>
      </c>
      <c r="AW142" s="14" t="s">
        <v>37</v>
      </c>
      <c r="AX142" s="14" t="s">
        <v>84</v>
      </c>
      <c r="AY142" s="257" t="s">
        <v>139</v>
      </c>
    </row>
    <row r="143" s="2" customFormat="1" ht="21.75" customHeight="1">
      <c r="A143" s="40"/>
      <c r="B143" s="41"/>
      <c r="C143" s="222" t="s">
        <v>224</v>
      </c>
      <c r="D143" s="222" t="s">
        <v>141</v>
      </c>
      <c r="E143" s="223" t="s">
        <v>225</v>
      </c>
      <c r="F143" s="224" t="s">
        <v>226</v>
      </c>
      <c r="G143" s="225" t="s">
        <v>144</v>
      </c>
      <c r="H143" s="226">
        <v>54.689999999999998</v>
      </c>
      <c r="I143" s="227"/>
      <c r="J143" s="228">
        <f>ROUND(I143*H143,2)</f>
        <v>0</v>
      </c>
      <c r="K143" s="224" t="s">
        <v>145</v>
      </c>
      <c r="L143" s="46"/>
      <c r="M143" s="229" t="s">
        <v>30</v>
      </c>
      <c r="N143" s="230" t="s">
        <v>47</v>
      </c>
      <c r="O143" s="86"/>
      <c r="P143" s="231">
        <f>O143*H143</f>
        <v>0</v>
      </c>
      <c r="Q143" s="231">
        <v>0.00084999999999999995</v>
      </c>
      <c r="R143" s="231">
        <f>Q143*H143</f>
        <v>0.046486499999999993</v>
      </c>
      <c r="S143" s="231">
        <v>0</v>
      </c>
      <c r="T143" s="232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33" t="s">
        <v>146</v>
      </c>
      <c r="AT143" s="233" t="s">
        <v>141</v>
      </c>
      <c r="AU143" s="233" t="s">
        <v>87</v>
      </c>
      <c r="AY143" s="18" t="s">
        <v>139</v>
      </c>
      <c r="BE143" s="234">
        <f>IF(N143="základní",J143,0)</f>
        <v>0</v>
      </c>
      <c r="BF143" s="234">
        <f>IF(N143="snížená",J143,0)</f>
        <v>0</v>
      </c>
      <c r="BG143" s="234">
        <f>IF(N143="zákl. přenesená",J143,0)</f>
        <v>0</v>
      </c>
      <c r="BH143" s="234">
        <f>IF(N143="sníž. přenesená",J143,0)</f>
        <v>0</v>
      </c>
      <c r="BI143" s="234">
        <f>IF(N143="nulová",J143,0)</f>
        <v>0</v>
      </c>
      <c r="BJ143" s="18" t="s">
        <v>84</v>
      </c>
      <c r="BK143" s="234">
        <f>ROUND(I143*H143,2)</f>
        <v>0</v>
      </c>
      <c r="BL143" s="18" t="s">
        <v>146</v>
      </c>
      <c r="BM143" s="233" t="s">
        <v>227</v>
      </c>
    </row>
    <row r="144" s="13" customFormat="1">
      <c r="A144" s="13"/>
      <c r="B144" s="235"/>
      <c r="C144" s="236"/>
      <c r="D144" s="237" t="s">
        <v>148</v>
      </c>
      <c r="E144" s="238" t="s">
        <v>30</v>
      </c>
      <c r="F144" s="239" t="s">
        <v>228</v>
      </c>
      <c r="G144" s="236"/>
      <c r="H144" s="240">
        <v>54.689999999999998</v>
      </c>
      <c r="I144" s="241"/>
      <c r="J144" s="236"/>
      <c r="K144" s="236"/>
      <c r="L144" s="242"/>
      <c r="M144" s="243"/>
      <c r="N144" s="244"/>
      <c r="O144" s="244"/>
      <c r="P144" s="244"/>
      <c r="Q144" s="244"/>
      <c r="R144" s="244"/>
      <c r="S144" s="244"/>
      <c r="T144" s="24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6" t="s">
        <v>148</v>
      </c>
      <c r="AU144" s="246" t="s">
        <v>87</v>
      </c>
      <c r="AV144" s="13" t="s">
        <v>87</v>
      </c>
      <c r="AW144" s="13" t="s">
        <v>37</v>
      </c>
      <c r="AX144" s="13" t="s">
        <v>76</v>
      </c>
      <c r="AY144" s="246" t="s">
        <v>139</v>
      </c>
    </row>
    <row r="145" s="14" customFormat="1">
      <c r="A145" s="14"/>
      <c r="B145" s="247"/>
      <c r="C145" s="248"/>
      <c r="D145" s="237" t="s">
        <v>148</v>
      </c>
      <c r="E145" s="249" t="s">
        <v>30</v>
      </c>
      <c r="F145" s="250" t="s">
        <v>150</v>
      </c>
      <c r="G145" s="248"/>
      <c r="H145" s="251">
        <v>54.689999999999998</v>
      </c>
      <c r="I145" s="252"/>
      <c r="J145" s="248"/>
      <c r="K145" s="248"/>
      <c r="L145" s="253"/>
      <c r="M145" s="254"/>
      <c r="N145" s="255"/>
      <c r="O145" s="255"/>
      <c r="P145" s="255"/>
      <c r="Q145" s="255"/>
      <c r="R145" s="255"/>
      <c r="S145" s="255"/>
      <c r="T145" s="256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7" t="s">
        <v>148</v>
      </c>
      <c r="AU145" s="257" t="s">
        <v>87</v>
      </c>
      <c r="AV145" s="14" t="s">
        <v>146</v>
      </c>
      <c r="AW145" s="14" t="s">
        <v>37</v>
      </c>
      <c r="AX145" s="14" t="s">
        <v>84</v>
      </c>
      <c r="AY145" s="257" t="s">
        <v>139</v>
      </c>
    </row>
    <row r="146" s="2" customFormat="1" ht="21.75" customHeight="1">
      <c r="A146" s="40"/>
      <c r="B146" s="41"/>
      <c r="C146" s="222" t="s">
        <v>8</v>
      </c>
      <c r="D146" s="222" t="s">
        <v>141</v>
      </c>
      <c r="E146" s="223" t="s">
        <v>229</v>
      </c>
      <c r="F146" s="224" t="s">
        <v>230</v>
      </c>
      <c r="G146" s="225" t="s">
        <v>144</v>
      </c>
      <c r="H146" s="226">
        <v>1496.72</v>
      </c>
      <c r="I146" s="227"/>
      <c r="J146" s="228">
        <f>ROUND(I146*H146,2)</f>
        <v>0</v>
      </c>
      <c r="K146" s="224" t="s">
        <v>145</v>
      </c>
      <c r="L146" s="46"/>
      <c r="M146" s="229" t="s">
        <v>30</v>
      </c>
      <c r="N146" s="230" t="s">
        <v>47</v>
      </c>
      <c r="O146" s="86"/>
      <c r="P146" s="231">
        <f>O146*H146</f>
        <v>0</v>
      </c>
      <c r="Q146" s="231">
        <v>0</v>
      </c>
      <c r="R146" s="231">
        <f>Q146*H146</f>
        <v>0</v>
      </c>
      <c r="S146" s="231">
        <v>0</v>
      </c>
      <c r="T146" s="232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33" t="s">
        <v>146</v>
      </c>
      <c r="AT146" s="233" t="s">
        <v>141</v>
      </c>
      <c r="AU146" s="233" t="s">
        <v>87</v>
      </c>
      <c r="AY146" s="18" t="s">
        <v>139</v>
      </c>
      <c r="BE146" s="234">
        <f>IF(N146="základní",J146,0)</f>
        <v>0</v>
      </c>
      <c r="BF146" s="234">
        <f>IF(N146="snížená",J146,0)</f>
        <v>0</v>
      </c>
      <c r="BG146" s="234">
        <f>IF(N146="zákl. přenesená",J146,0)</f>
        <v>0</v>
      </c>
      <c r="BH146" s="234">
        <f>IF(N146="sníž. přenesená",J146,0)</f>
        <v>0</v>
      </c>
      <c r="BI146" s="234">
        <f>IF(N146="nulová",J146,0)</f>
        <v>0</v>
      </c>
      <c r="BJ146" s="18" t="s">
        <v>84</v>
      </c>
      <c r="BK146" s="234">
        <f>ROUND(I146*H146,2)</f>
        <v>0</v>
      </c>
      <c r="BL146" s="18" t="s">
        <v>146</v>
      </c>
      <c r="BM146" s="233" t="s">
        <v>231</v>
      </c>
    </row>
    <row r="147" s="13" customFormat="1">
      <c r="A147" s="13"/>
      <c r="B147" s="235"/>
      <c r="C147" s="236"/>
      <c r="D147" s="237" t="s">
        <v>148</v>
      </c>
      <c r="E147" s="238" t="s">
        <v>30</v>
      </c>
      <c r="F147" s="239" t="s">
        <v>222</v>
      </c>
      <c r="G147" s="236"/>
      <c r="H147" s="240">
        <v>1481.22</v>
      </c>
      <c r="I147" s="241"/>
      <c r="J147" s="236"/>
      <c r="K147" s="236"/>
      <c r="L147" s="242"/>
      <c r="M147" s="243"/>
      <c r="N147" s="244"/>
      <c r="O147" s="244"/>
      <c r="P147" s="244"/>
      <c r="Q147" s="244"/>
      <c r="R147" s="244"/>
      <c r="S147" s="244"/>
      <c r="T147" s="24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6" t="s">
        <v>148</v>
      </c>
      <c r="AU147" s="246" t="s">
        <v>87</v>
      </c>
      <c r="AV147" s="13" t="s">
        <v>87</v>
      </c>
      <c r="AW147" s="13" t="s">
        <v>37</v>
      </c>
      <c r="AX147" s="13" t="s">
        <v>76</v>
      </c>
      <c r="AY147" s="246" t="s">
        <v>139</v>
      </c>
    </row>
    <row r="148" s="13" customFormat="1">
      <c r="A148" s="13"/>
      <c r="B148" s="235"/>
      <c r="C148" s="236"/>
      <c r="D148" s="237" t="s">
        <v>148</v>
      </c>
      <c r="E148" s="238" t="s">
        <v>30</v>
      </c>
      <c r="F148" s="239" t="s">
        <v>223</v>
      </c>
      <c r="G148" s="236"/>
      <c r="H148" s="240">
        <v>15.5</v>
      </c>
      <c r="I148" s="241"/>
      <c r="J148" s="236"/>
      <c r="K148" s="236"/>
      <c r="L148" s="242"/>
      <c r="M148" s="243"/>
      <c r="N148" s="244"/>
      <c r="O148" s="244"/>
      <c r="P148" s="244"/>
      <c r="Q148" s="244"/>
      <c r="R148" s="244"/>
      <c r="S148" s="244"/>
      <c r="T148" s="24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6" t="s">
        <v>148</v>
      </c>
      <c r="AU148" s="246" t="s">
        <v>87</v>
      </c>
      <c r="AV148" s="13" t="s">
        <v>87</v>
      </c>
      <c r="AW148" s="13" t="s">
        <v>37</v>
      </c>
      <c r="AX148" s="13" t="s">
        <v>76</v>
      </c>
      <c r="AY148" s="246" t="s">
        <v>139</v>
      </c>
    </row>
    <row r="149" s="14" customFormat="1">
      <c r="A149" s="14"/>
      <c r="B149" s="247"/>
      <c r="C149" s="248"/>
      <c r="D149" s="237" t="s">
        <v>148</v>
      </c>
      <c r="E149" s="249" t="s">
        <v>30</v>
      </c>
      <c r="F149" s="250" t="s">
        <v>150</v>
      </c>
      <c r="G149" s="248"/>
      <c r="H149" s="251">
        <v>1496.72</v>
      </c>
      <c r="I149" s="252"/>
      <c r="J149" s="248"/>
      <c r="K149" s="248"/>
      <c r="L149" s="253"/>
      <c r="M149" s="254"/>
      <c r="N149" s="255"/>
      <c r="O149" s="255"/>
      <c r="P149" s="255"/>
      <c r="Q149" s="255"/>
      <c r="R149" s="255"/>
      <c r="S149" s="255"/>
      <c r="T149" s="256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7" t="s">
        <v>148</v>
      </c>
      <c r="AU149" s="257" t="s">
        <v>87</v>
      </c>
      <c r="AV149" s="14" t="s">
        <v>146</v>
      </c>
      <c r="AW149" s="14" t="s">
        <v>37</v>
      </c>
      <c r="AX149" s="14" t="s">
        <v>84</v>
      </c>
      <c r="AY149" s="257" t="s">
        <v>139</v>
      </c>
    </row>
    <row r="150" s="2" customFormat="1" ht="21.75" customHeight="1">
      <c r="A150" s="40"/>
      <c r="B150" s="41"/>
      <c r="C150" s="222" t="s">
        <v>232</v>
      </c>
      <c r="D150" s="222" t="s">
        <v>141</v>
      </c>
      <c r="E150" s="223" t="s">
        <v>233</v>
      </c>
      <c r="F150" s="224" t="s">
        <v>234</v>
      </c>
      <c r="G150" s="225" t="s">
        <v>144</v>
      </c>
      <c r="H150" s="226">
        <v>54.689999999999998</v>
      </c>
      <c r="I150" s="227"/>
      <c r="J150" s="228">
        <f>ROUND(I150*H150,2)</f>
        <v>0</v>
      </c>
      <c r="K150" s="224" t="s">
        <v>145</v>
      </c>
      <c r="L150" s="46"/>
      <c r="M150" s="229" t="s">
        <v>30</v>
      </c>
      <c r="N150" s="230" t="s">
        <v>47</v>
      </c>
      <c r="O150" s="86"/>
      <c r="P150" s="231">
        <f>O150*H150</f>
        <v>0</v>
      </c>
      <c r="Q150" s="231">
        <v>0</v>
      </c>
      <c r="R150" s="231">
        <f>Q150*H150</f>
        <v>0</v>
      </c>
      <c r="S150" s="231">
        <v>0</v>
      </c>
      <c r="T150" s="232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33" t="s">
        <v>146</v>
      </c>
      <c r="AT150" s="233" t="s">
        <v>141</v>
      </c>
      <c r="AU150" s="233" t="s">
        <v>87</v>
      </c>
      <c r="AY150" s="18" t="s">
        <v>139</v>
      </c>
      <c r="BE150" s="234">
        <f>IF(N150="základní",J150,0)</f>
        <v>0</v>
      </c>
      <c r="BF150" s="234">
        <f>IF(N150="snížená",J150,0)</f>
        <v>0</v>
      </c>
      <c r="BG150" s="234">
        <f>IF(N150="zákl. přenesená",J150,0)</f>
        <v>0</v>
      </c>
      <c r="BH150" s="234">
        <f>IF(N150="sníž. přenesená",J150,0)</f>
        <v>0</v>
      </c>
      <c r="BI150" s="234">
        <f>IF(N150="nulová",J150,0)</f>
        <v>0</v>
      </c>
      <c r="BJ150" s="18" t="s">
        <v>84</v>
      </c>
      <c r="BK150" s="234">
        <f>ROUND(I150*H150,2)</f>
        <v>0</v>
      </c>
      <c r="BL150" s="18" t="s">
        <v>146</v>
      </c>
      <c r="BM150" s="233" t="s">
        <v>235</v>
      </c>
    </row>
    <row r="151" s="13" customFormat="1">
      <c r="A151" s="13"/>
      <c r="B151" s="235"/>
      <c r="C151" s="236"/>
      <c r="D151" s="237" t="s">
        <v>148</v>
      </c>
      <c r="E151" s="238" t="s">
        <v>30</v>
      </c>
      <c r="F151" s="239" t="s">
        <v>228</v>
      </c>
      <c r="G151" s="236"/>
      <c r="H151" s="240">
        <v>54.689999999999998</v>
      </c>
      <c r="I151" s="241"/>
      <c r="J151" s="236"/>
      <c r="K151" s="236"/>
      <c r="L151" s="242"/>
      <c r="M151" s="243"/>
      <c r="N151" s="244"/>
      <c r="O151" s="244"/>
      <c r="P151" s="244"/>
      <c r="Q151" s="244"/>
      <c r="R151" s="244"/>
      <c r="S151" s="244"/>
      <c r="T151" s="24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6" t="s">
        <v>148</v>
      </c>
      <c r="AU151" s="246" t="s">
        <v>87</v>
      </c>
      <c r="AV151" s="13" t="s">
        <v>87</v>
      </c>
      <c r="AW151" s="13" t="s">
        <v>37</v>
      </c>
      <c r="AX151" s="13" t="s">
        <v>76</v>
      </c>
      <c r="AY151" s="246" t="s">
        <v>139</v>
      </c>
    </row>
    <row r="152" s="14" customFormat="1">
      <c r="A152" s="14"/>
      <c r="B152" s="247"/>
      <c r="C152" s="248"/>
      <c r="D152" s="237" t="s">
        <v>148</v>
      </c>
      <c r="E152" s="249" t="s">
        <v>30</v>
      </c>
      <c r="F152" s="250" t="s">
        <v>150</v>
      </c>
      <c r="G152" s="248"/>
      <c r="H152" s="251">
        <v>54.689999999999998</v>
      </c>
      <c r="I152" s="252"/>
      <c r="J152" s="248"/>
      <c r="K152" s="248"/>
      <c r="L152" s="253"/>
      <c r="M152" s="254"/>
      <c r="N152" s="255"/>
      <c r="O152" s="255"/>
      <c r="P152" s="255"/>
      <c r="Q152" s="255"/>
      <c r="R152" s="255"/>
      <c r="S152" s="255"/>
      <c r="T152" s="256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7" t="s">
        <v>148</v>
      </c>
      <c r="AU152" s="257" t="s">
        <v>87</v>
      </c>
      <c r="AV152" s="14" t="s">
        <v>146</v>
      </c>
      <c r="AW152" s="14" t="s">
        <v>37</v>
      </c>
      <c r="AX152" s="14" t="s">
        <v>84</v>
      </c>
      <c r="AY152" s="257" t="s">
        <v>139</v>
      </c>
    </row>
    <row r="153" s="2" customFormat="1" ht="33" customHeight="1">
      <c r="A153" s="40"/>
      <c r="B153" s="41"/>
      <c r="C153" s="222" t="s">
        <v>236</v>
      </c>
      <c r="D153" s="222" t="s">
        <v>141</v>
      </c>
      <c r="E153" s="223" t="s">
        <v>237</v>
      </c>
      <c r="F153" s="224" t="s">
        <v>238</v>
      </c>
      <c r="G153" s="225" t="s">
        <v>197</v>
      </c>
      <c r="H153" s="226">
        <v>433.94400000000002</v>
      </c>
      <c r="I153" s="227"/>
      <c r="J153" s="228">
        <f>ROUND(I153*H153,2)</f>
        <v>0</v>
      </c>
      <c r="K153" s="224" t="s">
        <v>145</v>
      </c>
      <c r="L153" s="46"/>
      <c r="M153" s="229" t="s">
        <v>30</v>
      </c>
      <c r="N153" s="230" t="s">
        <v>47</v>
      </c>
      <c r="O153" s="86"/>
      <c r="P153" s="231">
        <f>O153*H153</f>
        <v>0</v>
      </c>
      <c r="Q153" s="231">
        <v>0</v>
      </c>
      <c r="R153" s="231">
        <f>Q153*H153</f>
        <v>0</v>
      </c>
      <c r="S153" s="231">
        <v>0</v>
      </c>
      <c r="T153" s="232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33" t="s">
        <v>146</v>
      </c>
      <c r="AT153" s="233" t="s">
        <v>141</v>
      </c>
      <c r="AU153" s="233" t="s">
        <v>87</v>
      </c>
      <c r="AY153" s="18" t="s">
        <v>139</v>
      </c>
      <c r="BE153" s="234">
        <f>IF(N153="základní",J153,0)</f>
        <v>0</v>
      </c>
      <c r="BF153" s="234">
        <f>IF(N153="snížená",J153,0)</f>
        <v>0</v>
      </c>
      <c r="BG153" s="234">
        <f>IF(N153="zákl. přenesená",J153,0)</f>
        <v>0</v>
      </c>
      <c r="BH153" s="234">
        <f>IF(N153="sníž. přenesená",J153,0)</f>
        <v>0</v>
      </c>
      <c r="BI153" s="234">
        <f>IF(N153="nulová",J153,0)</f>
        <v>0</v>
      </c>
      <c r="BJ153" s="18" t="s">
        <v>84</v>
      </c>
      <c r="BK153" s="234">
        <f>ROUND(I153*H153,2)</f>
        <v>0</v>
      </c>
      <c r="BL153" s="18" t="s">
        <v>146</v>
      </c>
      <c r="BM153" s="233" t="s">
        <v>239</v>
      </c>
    </row>
    <row r="154" s="15" customFormat="1">
      <c r="A154" s="15"/>
      <c r="B154" s="258"/>
      <c r="C154" s="259"/>
      <c r="D154" s="237" t="s">
        <v>148</v>
      </c>
      <c r="E154" s="260" t="s">
        <v>30</v>
      </c>
      <c r="F154" s="261" t="s">
        <v>240</v>
      </c>
      <c r="G154" s="259"/>
      <c r="H154" s="260" t="s">
        <v>30</v>
      </c>
      <c r="I154" s="262"/>
      <c r="J154" s="259"/>
      <c r="K154" s="259"/>
      <c r="L154" s="263"/>
      <c r="M154" s="264"/>
      <c r="N154" s="265"/>
      <c r="O154" s="265"/>
      <c r="P154" s="265"/>
      <c r="Q154" s="265"/>
      <c r="R154" s="265"/>
      <c r="S154" s="265"/>
      <c r="T154" s="266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67" t="s">
        <v>148</v>
      </c>
      <c r="AU154" s="267" t="s">
        <v>87</v>
      </c>
      <c r="AV154" s="15" t="s">
        <v>84</v>
      </c>
      <c r="AW154" s="15" t="s">
        <v>37</v>
      </c>
      <c r="AX154" s="15" t="s">
        <v>76</v>
      </c>
      <c r="AY154" s="267" t="s">
        <v>139</v>
      </c>
    </row>
    <row r="155" s="13" customFormat="1">
      <c r="A155" s="13"/>
      <c r="B155" s="235"/>
      <c r="C155" s="236"/>
      <c r="D155" s="237" t="s">
        <v>148</v>
      </c>
      <c r="E155" s="238" t="s">
        <v>30</v>
      </c>
      <c r="F155" s="239" t="s">
        <v>241</v>
      </c>
      <c r="G155" s="236"/>
      <c r="H155" s="240">
        <v>433.94400000000002</v>
      </c>
      <c r="I155" s="241"/>
      <c r="J155" s="236"/>
      <c r="K155" s="236"/>
      <c r="L155" s="242"/>
      <c r="M155" s="243"/>
      <c r="N155" s="244"/>
      <c r="O155" s="244"/>
      <c r="P155" s="244"/>
      <c r="Q155" s="244"/>
      <c r="R155" s="244"/>
      <c r="S155" s="244"/>
      <c r="T155" s="24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6" t="s">
        <v>148</v>
      </c>
      <c r="AU155" s="246" t="s">
        <v>87</v>
      </c>
      <c r="AV155" s="13" t="s">
        <v>87</v>
      </c>
      <c r="AW155" s="13" t="s">
        <v>37</v>
      </c>
      <c r="AX155" s="13" t="s">
        <v>76</v>
      </c>
      <c r="AY155" s="246" t="s">
        <v>139</v>
      </c>
    </row>
    <row r="156" s="14" customFormat="1">
      <c r="A156" s="14"/>
      <c r="B156" s="247"/>
      <c r="C156" s="248"/>
      <c r="D156" s="237" t="s">
        <v>148</v>
      </c>
      <c r="E156" s="249" t="s">
        <v>30</v>
      </c>
      <c r="F156" s="250" t="s">
        <v>150</v>
      </c>
      <c r="G156" s="248"/>
      <c r="H156" s="251">
        <v>433.94400000000002</v>
      </c>
      <c r="I156" s="252"/>
      <c r="J156" s="248"/>
      <c r="K156" s="248"/>
      <c r="L156" s="253"/>
      <c r="M156" s="254"/>
      <c r="N156" s="255"/>
      <c r="O156" s="255"/>
      <c r="P156" s="255"/>
      <c r="Q156" s="255"/>
      <c r="R156" s="255"/>
      <c r="S156" s="255"/>
      <c r="T156" s="256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7" t="s">
        <v>148</v>
      </c>
      <c r="AU156" s="257" t="s">
        <v>87</v>
      </c>
      <c r="AV156" s="14" t="s">
        <v>146</v>
      </c>
      <c r="AW156" s="14" t="s">
        <v>37</v>
      </c>
      <c r="AX156" s="14" t="s">
        <v>84</v>
      </c>
      <c r="AY156" s="257" t="s">
        <v>139</v>
      </c>
    </row>
    <row r="157" s="2" customFormat="1" ht="33" customHeight="1">
      <c r="A157" s="40"/>
      <c r="B157" s="41"/>
      <c r="C157" s="222" t="s">
        <v>242</v>
      </c>
      <c r="D157" s="222" t="s">
        <v>141</v>
      </c>
      <c r="E157" s="223" t="s">
        <v>243</v>
      </c>
      <c r="F157" s="224" t="s">
        <v>244</v>
      </c>
      <c r="G157" s="225" t="s">
        <v>197</v>
      </c>
      <c r="H157" s="226">
        <v>4339.4399999999996</v>
      </c>
      <c r="I157" s="227"/>
      <c r="J157" s="228">
        <f>ROUND(I157*H157,2)</f>
        <v>0</v>
      </c>
      <c r="K157" s="224" t="s">
        <v>145</v>
      </c>
      <c r="L157" s="46"/>
      <c r="M157" s="229" t="s">
        <v>30</v>
      </c>
      <c r="N157" s="230" t="s">
        <v>47</v>
      </c>
      <c r="O157" s="86"/>
      <c r="P157" s="231">
        <f>O157*H157</f>
        <v>0</v>
      </c>
      <c r="Q157" s="231">
        <v>0</v>
      </c>
      <c r="R157" s="231">
        <f>Q157*H157</f>
        <v>0</v>
      </c>
      <c r="S157" s="231">
        <v>0</v>
      </c>
      <c r="T157" s="232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33" t="s">
        <v>146</v>
      </c>
      <c r="AT157" s="233" t="s">
        <v>141</v>
      </c>
      <c r="AU157" s="233" t="s">
        <v>87</v>
      </c>
      <c r="AY157" s="18" t="s">
        <v>139</v>
      </c>
      <c r="BE157" s="234">
        <f>IF(N157="základní",J157,0)</f>
        <v>0</v>
      </c>
      <c r="BF157" s="234">
        <f>IF(N157="snížená",J157,0)</f>
        <v>0</v>
      </c>
      <c r="BG157" s="234">
        <f>IF(N157="zákl. přenesená",J157,0)</f>
        <v>0</v>
      </c>
      <c r="BH157" s="234">
        <f>IF(N157="sníž. přenesená",J157,0)</f>
        <v>0</v>
      </c>
      <c r="BI157" s="234">
        <f>IF(N157="nulová",J157,0)</f>
        <v>0</v>
      </c>
      <c r="BJ157" s="18" t="s">
        <v>84</v>
      </c>
      <c r="BK157" s="234">
        <f>ROUND(I157*H157,2)</f>
        <v>0</v>
      </c>
      <c r="BL157" s="18" t="s">
        <v>146</v>
      </c>
      <c r="BM157" s="233" t="s">
        <v>245</v>
      </c>
    </row>
    <row r="158" s="15" customFormat="1">
      <c r="A158" s="15"/>
      <c r="B158" s="258"/>
      <c r="C158" s="259"/>
      <c r="D158" s="237" t="s">
        <v>148</v>
      </c>
      <c r="E158" s="260" t="s">
        <v>30</v>
      </c>
      <c r="F158" s="261" t="s">
        <v>240</v>
      </c>
      <c r="G158" s="259"/>
      <c r="H158" s="260" t="s">
        <v>30</v>
      </c>
      <c r="I158" s="262"/>
      <c r="J158" s="259"/>
      <c r="K158" s="259"/>
      <c r="L158" s="263"/>
      <c r="M158" s="264"/>
      <c r="N158" s="265"/>
      <c r="O158" s="265"/>
      <c r="P158" s="265"/>
      <c r="Q158" s="265"/>
      <c r="R158" s="265"/>
      <c r="S158" s="265"/>
      <c r="T158" s="266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7" t="s">
        <v>148</v>
      </c>
      <c r="AU158" s="267" t="s">
        <v>87</v>
      </c>
      <c r="AV158" s="15" t="s">
        <v>84</v>
      </c>
      <c r="AW158" s="15" t="s">
        <v>37</v>
      </c>
      <c r="AX158" s="15" t="s">
        <v>76</v>
      </c>
      <c r="AY158" s="267" t="s">
        <v>139</v>
      </c>
    </row>
    <row r="159" s="13" customFormat="1">
      <c r="A159" s="13"/>
      <c r="B159" s="235"/>
      <c r="C159" s="236"/>
      <c r="D159" s="237" t="s">
        <v>148</v>
      </c>
      <c r="E159" s="238" t="s">
        <v>30</v>
      </c>
      <c r="F159" s="239" t="s">
        <v>246</v>
      </c>
      <c r="G159" s="236"/>
      <c r="H159" s="240">
        <v>4339.4399999999996</v>
      </c>
      <c r="I159" s="241"/>
      <c r="J159" s="236"/>
      <c r="K159" s="236"/>
      <c r="L159" s="242"/>
      <c r="M159" s="243"/>
      <c r="N159" s="244"/>
      <c r="O159" s="244"/>
      <c r="P159" s="244"/>
      <c r="Q159" s="244"/>
      <c r="R159" s="244"/>
      <c r="S159" s="244"/>
      <c r="T159" s="24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6" t="s">
        <v>148</v>
      </c>
      <c r="AU159" s="246" t="s">
        <v>87</v>
      </c>
      <c r="AV159" s="13" t="s">
        <v>87</v>
      </c>
      <c r="AW159" s="13" t="s">
        <v>37</v>
      </c>
      <c r="AX159" s="13" t="s">
        <v>76</v>
      </c>
      <c r="AY159" s="246" t="s">
        <v>139</v>
      </c>
    </row>
    <row r="160" s="14" customFormat="1">
      <c r="A160" s="14"/>
      <c r="B160" s="247"/>
      <c r="C160" s="248"/>
      <c r="D160" s="237" t="s">
        <v>148</v>
      </c>
      <c r="E160" s="249" t="s">
        <v>30</v>
      </c>
      <c r="F160" s="250" t="s">
        <v>150</v>
      </c>
      <c r="G160" s="248"/>
      <c r="H160" s="251">
        <v>4339.4399999999996</v>
      </c>
      <c r="I160" s="252"/>
      <c r="J160" s="248"/>
      <c r="K160" s="248"/>
      <c r="L160" s="253"/>
      <c r="M160" s="254"/>
      <c r="N160" s="255"/>
      <c r="O160" s="255"/>
      <c r="P160" s="255"/>
      <c r="Q160" s="255"/>
      <c r="R160" s="255"/>
      <c r="S160" s="255"/>
      <c r="T160" s="256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7" t="s">
        <v>148</v>
      </c>
      <c r="AU160" s="257" t="s">
        <v>87</v>
      </c>
      <c r="AV160" s="14" t="s">
        <v>146</v>
      </c>
      <c r="AW160" s="14" t="s">
        <v>37</v>
      </c>
      <c r="AX160" s="14" t="s">
        <v>84</v>
      </c>
      <c r="AY160" s="257" t="s">
        <v>139</v>
      </c>
    </row>
    <row r="161" s="2" customFormat="1" ht="21.75" customHeight="1">
      <c r="A161" s="40"/>
      <c r="B161" s="41"/>
      <c r="C161" s="222" t="s">
        <v>247</v>
      </c>
      <c r="D161" s="222" t="s">
        <v>141</v>
      </c>
      <c r="E161" s="223" t="s">
        <v>248</v>
      </c>
      <c r="F161" s="224" t="s">
        <v>249</v>
      </c>
      <c r="G161" s="225" t="s">
        <v>197</v>
      </c>
      <c r="H161" s="226">
        <v>164.666</v>
      </c>
      <c r="I161" s="227"/>
      <c r="J161" s="228">
        <f>ROUND(I161*H161,2)</f>
        <v>0</v>
      </c>
      <c r="K161" s="224" t="s">
        <v>145</v>
      </c>
      <c r="L161" s="46"/>
      <c r="M161" s="229" t="s">
        <v>30</v>
      </c>
      <c r="N161" s="230" t="s">
        <v>47</v>
      </c>
      <c r="O161" s="86"/>
      <c r="P161" s="231">
        <f>O161*H161</f>
        <v>0</v>
      </c>
      <c r="Q161" s="231">
        <v>0</v>
      </c>
      <c r="R161" s="231">
        <f>Q161*H161</f>
        <v>0</v>
      </c>
      <c r="S161" s="231">
        <v>0</v>
      </c>
      <c r="T161" s="232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33" t="s">
        <v>146</v>
      </c>
      <c r="AT161" s="233" t="s">
        <v>141</v>
      </c>
      <c r="AU161" s="233" t="s">
        <v>87</v>
      </c>
      <c r="AY161" s="18" t="s">
        <v>139</v>
      </c>
      <c r="BE161" s="234">
        <f>IF(N161="základní",J161,0)</f>
        <v>0</v>
      </c>
      <c r="BF161" s="234">
        <f>IF(N161="snížená",J161,0)</f>
        <v>0</v>
      </c>
      <c r="BG161" s="234">
        <f>IF(N161="zákl. přenesená",J161,0)</f>
        <v>0</v>
      </c>
      <c r="BH161" s="234">
        <f>IF(N161="sníž. přenesená",J161,0)</f>
        <v>0</v>
      </c>
      <c r="BI161" s="234">
        <f>IF(N161="nulová",J161,0)</f>
        <v>0</v>
      </c>
      <c r="BJ161" s="18" t="s">
        <v>84</v>
      </c>
      <c r="BK161" s="234">
        <f>ROUND(I161*H161,2)</f>
        <v>0</v>
      </c>
      <c r="BL161" s="18" t="s">
        <v>146</v>
      </c>
      <c r="BM161" s="233" t="s">
        <v>250</v>
      </c>
    </row>
    <row r="162" s="15" customFormat="1">
      <c r="A162" s="15"/>
      <c r="B162" s="258"/>
      <c r="C162" s="259"/>
      <c r="D162" s="237" t="s">
        <v>148</v>
      </c>
      <c r="E162" s="260" t="s">
        <v>30</v>
      </c>
      <c r="F162" s="261" t="s">
        <v>251</v>
      </c>
      <c r="G162" s="259"/>
      <c r="H162" s="260" t="s">
        <v>30</v>
      </c>
      <c r="I162" s="262"/>
      <c r="J162" s="259"/>
      <c r="K162" s="259"/>
      <c r="L162" s="263"/>
      <c r="M162" s="264"/>
      <c r="N162" s="265"/>
      <c r="O162" s="265"/>
      <c r="P162" s="265"/>
      <c r="Q162" s="265"/>
      <c r="R162" s="265"/>
      <c r="S162" s="265"/>
      <c r="T162" s="266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7" t="s">
        <v>148</v>
      </c>
      <c r="AU162" s="267" t="s">
        <v>87</v>
      </c>
      <c r="AV162" s="15" t="s">
        <v>84</v>
      </c>
      <c r="AW162" s="15" t="s">
        <v>37</v>
      </c>
      <c r="AX162" s="15" t="s">
        <v>76</v>
      </c>
      <c r="AY162" s="267" t="s">
        <v>139</v>
      </c>
    </row>
    <row r="163" s="13" customFormat="1">
      <c r="A163" s="13"/>
      <c r="B163" s="235"/>
      <c r="C163" s="236"/>
      <c r="D163" s="237" t="s">
        <v>148</v>
      </c>
      <c r="E163" s="238" t="s">
        <v>30</v>
      </c>
      <c r="F163" s="239" t="s">
        <v>252</v>
      </c>
      <c r="G163" s="236"/>
      <c r="H163" s="240">
        <v>123.55</v>
      </c>
      <c r="I163" s="241"/>
      <c r="J163" s="236"/>
      <c r="K163" s="236"/>
      <c r="L163" s="242"/>
      <c r="M163" s="243"/>
      <c r="N163" s="244"/>
      <c r="O163" s="244"/>
      <c r="P163" s="244"/>
      <c r="Q163" s="244"/>
      <c r="R163" s="244"/>
      <c r="S163" s="244"/>
      <c r="T163" s="24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6" t="s">
        <v>148</v>
      </c>
      <c r="AU163" s="246" t="s">
        <v>87</v>
      </c>
      <c r="AV163" s="13" t="s">
        <v>87</v>
      </c>
      <c r="AW163" s="13" t="s">
        <v>37</v>
      </c>
      <c r="AX163" s="13" t="s">
        <v>76</v>
      </c>
      <c r="AY163" s="246" t="s">
        <v>139</v>
      </c>
    </row>
    <row r="164" s="13" customFormat="1">
      <c r="A164" s="13"/>
      <c r="B164" s="235"/>
      <c r="C164" s="236"/>
      <c r="D164" s="237" t="s">
        <v>148</v>
      </c>
      <c r="E164" s="238" t="s">
        <v>30</v>
      </c>
      <c r="F164" s="239" t="s">
        <v>253</v>
      </c>
      <c r="G164" s="236"/>
      <c r="H164" s="240">
        <v>4.4500000000000002</v>
      </c>
      <c r="I164" s="241"/>
      <c r="J164" s="236"/>
      <c r="K164" s="236"/>
      <c r="L164" s="242"/>
      <c r="M164" s="243"/>
      <c r="N164" s="244"/>
      <c r="O164" s="244"/>
      <c r="P164" s="244"/>
      <c r="Q164" s="244"/>
      <c r="R164" s="244"/>
      <c r="S164" s="244"/>
      <c r="T164" s="24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6" t="s">
        <v>148</v>
      </c>
      <c r="AU164" s="246" t="s">
        <v>87</v>
      </c>
      <c r="AV164" s="13" t="s">
        <v>87</v>
      </c>
      <c r="AW164" s="13" t="s">
        <v>37</v>
      </c>
      <c r="AX164" s="13" t="s">
        <v>76</v>
      </c>
      <c r="AY164" s="246" t="s">
        <v>139</v>
      </c>
    </row>
    <row r="165" s="13" customFormat="1">
      <c r="A165" s="13"/>
      <c r="B165" s="235"/>
      <c r="C165" s="236"/>
      <c r="D165" s="237" t="s">
        <v>148</v>
      </c>
      <c r="E165" s="238" t="s">
        <v>30</v>
      </c>
      <c r="F165" s="239" t="s">
        <v>254</v>
      </c>
      <c r="G165" s="236"/>
      <c r="H165" s="240">
        <v>17.218</v>
      </c>
      <c r="I165" s="241"/>
      <c r="J165" s="236"/>
      <c r="K165" s="236"/>
      <c r="L165" s="242"/>
      <c r="M165" s="243"/>
      <c r="N165" s="244"/>
      <c r="O165" s="244"/>
      <c r="P165" s="244"/>
      <c r="Q165" s="244"/>
      <c r="R165" s="244"/>
      <c r="S165" s="244"/>
      <c r="T165" s="24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6" t="s">
        <v>148</v>
      </c>
      <c r="AU165" s="246" t="s">
        <v>87</v>
      </c>
      <c r="AV165" s="13" t="s">
        <v>87</v>
      </c>
      <c r="AW165" s="13" t="s">
        <v>37</v>
      </c>
      <c r="AX165" s="13" t="s">
        <v>76</v>
      </c>
      <c r="AY165" s="246" t="s">
        <v>139</v>
      </c>
    </row>
    <row r="166" s="13" customFormat="1">
      <c r="A166" s="13"/>
      <c r="B166" s="235"/>
      <c r="C166" s="236"/>
      <c r="D166" s="237" t="s">
        <v>148</v>
      </c>
      <c r="E166" s="238" t="s">
        <v>30</v>
      </c>
      <c r="F166" s="239" t="s">
        <v>255</v>
      </c>
      <c r="G166" s="236"/>
      <c r="H166" s="240">
        <v>4.5</v>
      </c>
      <c r="I166" s="241"/>
      <c r="J166" s="236"/>
      <c r="K166" s="236"/>
      <c r="L166" s="242"/>
      <c r="M166" s="243"/>
      <c r="N166" s="244"/>
      <c r="O166" s="244"/>
      <c r="P166" s="244"/>
      <c r="Q166" s="244"/>
      <c r="R166" s="244"/>
      <c r="S166" s="244"/>
      <c r="T166" s="24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6" t="s">
        <v>148</v>
      </c>
      <c r="AU166" s="246" t="s">
        <v>87</v>
      </c>
      <c r="AV166" s="13" t="s">
        <v>87</v>
      </c>
      <c r="AW166" s="13" t="s">
        <v>37</v>
      </c>
      <c r="AX166" s="13" t="s">
        <v>76</v>
      </c>
      <c r="AY166" s="246" t="s">
        <v>139</v>
      </c>
    </row>
    <row r="167" s="13" customFormat="1">
      <c r="A167" s="13"/>
      <c r="B167" s="235"/>
      <c r="C167" s="236"/>
      <c r="D167" s="237" t="s">
        <v>148</v>
      </c>
      <c r="E167" s="238" t="s">
        <v>30</v>
      </c>
      <c r="F167" s="239" t="s">
        <v>256</v>
      </c>
      <c r="G167" s="236"/>
      <c r="H167" s="240">
        <v>14.948</v>
      </c>
      <c r="I167" s="241"/>
      <c r="J167" s="236"/>
      <c r="K167" s="236"/>
      <c r="L167" s="242"/>
      <c r="M167" s="243"/>
      <c r="N167" s="244"/>
      <c r="O167" s="244"/>
      <c r="P167" s="244"/>
      <c r="Q167" s="244"/>
      <c r="R167" s="244"/>
      <c r="S167" s="244"/>
      <c r="T167" s="24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6" t="s">
        <v>148</v>
      </c>
      <c r="AU167" s="246" t="s">
        <v>87</v>
      </c>
      <c r="AV167" s="13" t="s">
        <v>87</v>
      </c>
      <c r="AW167" s="13" t="s">
        <v>37</v>
      </c>
      <c r="AX167" s="13" t="s">
        <v>76</v>
      </c>
      <c r="AY167" s="246" t="s">
        <v>139</v>
      </c>
    </row>
    <row r="168" s="14" customFormat="1">
      <c r="A168" s="14"/>
      <c r="B168" s="247"/>
      <c r="C168" s="248"/>
      <c r="D168" s="237" t="s">
        <v>148</v>
      </c>
      <c r="E168" s="249" t="s">
        <v>30</v>
      </c>
      <c r="F168" s="250" t="s">
        <v>150</v>
      </c>
      <c r="G168" s="248"/>
      <c r="H168" s="251">
        <v>164.666</v>
      </c>
      <c r="I168" s="252"/>
      <c r="J168" s="248"/>
      <c r="K168" s="248"/>
      <c r="L168" s="253"/>
      <c r="M168" s="254"/>
      <c r="N168" s="255"/>
      <c r="O168" s="255"/>
      <c r="P168" s="255"/>
      <c r="Q168" s="255"/>
      <c r="R168" s="255"/>
      <c r="S168" s="255"/>
      <c r="T168" s="256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7" t="s">
        <v>148</v>
      </c>
      <c r="AU168" s="257" t="s">
        <v>87</v>
      </c>
      <c r="AV168" s="14" t="s">
        <v>146</v>
      </c>
      <c r="AW168" s="14" t="s">
        <v>37</v>
      </c>
      <c r="AX168" s="14" t="s">
        <v>84</v>
      </c>
      <c r="AY168" s="257" t="s">
        <v>139</v>
      </c>
    </row>
    <row r="169" s="2" customFormat="1" ht="21.75" customHeight="1">
      <c r="A169" s="40"/>
      <c r="B169" s="41"/>
      <c r="C169" s="222" t="s">
        <v>257</v>
      </c>
      <c r="D169" s="222" t="s">
        <v>141</v>
      </c>
      <c r="E169" s="223" t="s">
        <v>258</v>
      </c>
      <c r="F169" s="224" t="s">
        <v>259</v>
      </c>
      <c r="G169" s="225" t="s">
        <v>260</v>
      </c>
      <c r="H169" s="226">
        <v>781.09900000000005</v>
      </c>
      <c r="I169" s="227"/>
      <c r="J169" s="228">
        <f>ROUND(I169*H169,2)</f>
        <v>0</v>
      </c>
      <c r="K169" s="224" t="s">
        <v>145</v>
      </c>
      <c r="L169" s="46"/>
      <c r="M169" s="229" t="s">
        <v>30</v>
      </c>
      <c r="N169" s="230" t="s">
        <v>47</v>
      </c>
      <c r="O169" s="86"/>
      <c r="P169" s="231">
        <f>O169*H169</f>
        <v>0</v>
      </c>
      <c r="Q169" s="231">
        <v>0</v>
      </c>
      <c r="R169" s="231">
        <f>Q169*H169</f>
        <v>0</v>
      </c>
      <c r="S169" s="231">
        <v>0</v>
      </c>
      <c r="T169" s="232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33" t="s">
        <v>146</v>
      </c>
      <c r="AT169" s="233" t="s">
        <v>141</v>
      </c>
      <c r="AU169" s="233" t="s">
        <v>87</v>
      </c>
      <c r="AY169" s="18" t="s">
        <v>139</v>
      </c>
      <c r="BE169" s="234">
        <f>IF(N169="základní",J169,0)</f>
        <v>0</v>
      </c>
      <c r="BF169" s="234">
        <f>IF(N169="snížená",J169,0)</f>
        <v>0</v>
      </c>
      <c r="BG169" s="234">
        <f>IF(N169="zákl. přenesená",J169,0)</f>
        <v>0</v>
      </c>
      <c r="BH169" s="234">
        <f>IF(N169="sníž. přenesená",J169,0)</f>
        <v>0</v>
      </c>
      <c r="BI169" s="234">
        <f>IF(N169="nulová",J169,0)</f>
        <v>0</v>
      </c>
      <c r="BJ169" s="18" t="s">
        <v>84</v>
      </c>
      <c r="BK169" s="234">
        <f>ROUND(I169*H169,2)</f>
        <v>0</v>
      </c>
      <c r="BL169" s="18" t="s">
        <v>146</v>
      </c>
      <c r="BM169" s="233" t="s">
        <v>261</v>
      </c>
    </row>
    <row r="170" s="13" customFormat="1">
      <c r="A170" s="13"/>
      <c r="B170" s="235"/>
      <c r="C170" s="236"/>
      <c r="D170" s="237" t="s">
        <v>148</v>
      </c>
      <c r="E170" s="238" t="s">
        <v>30</v>
      </c>
      <c r="F170" s="239" t="s">
        <v>262</v>
      </c>
      <c r="G170" s="236"/>
      <c r="H170" s="240">
        <v>781.09900000000005</v>
      </c>
      <c r="I170" s="241"/>
      <c r="J170" s="236"/>
      <c r="K170" s="236"/>
      <c r="L170" s="242"/>
      <c r="M170" s="243"/>
      <c r="N170" s="244"/>
      <c r="O170" s="244"/>
      <c r="P170" s="244"/>
      <c r="Q170" s="244"/>
      <c r="R170" s="244"/>
      <c r="S170" s="244"/>
      <c r="T170" s="24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6" t="s">
        <v>148</v>
      </c>
      <c r="AU170" s="246" t="s">
        <v>87</v>
      </c>
      <c r="AV170" s="13" t="s">
        <v>87</v>
      </c>
      <c r="AW170" s="13" t="s">
        <v>37</v>
      </c>
      <c r="AX170" s="13" t="s">
        <v>76</v>
      </c>
      <c r="AY170" s="246" t="s">
        <v>139</v>
      </c>
    </row>
    <row r="171" s="14" customFormat="1">
      <c r="A171" s="14"/>
      <c r="B171" s="247"/>
      <c r="C171" s="248"/>
      <c r="D171" s="237" t="s">
        <v>148</v>
      </c>
      <c r="E171" s="249" t="s">
        <v>30</v>
      </c>
      <c r="F171" s="250" t="s">
        <v>150</v>
      </c>
      <c r="G171" s="248"/>
      <c r="H171" s="251">
        <v>781.09900000000005</v>
      </c>
      <c r="I171" s="252"/>
      <c r="J171" s="248"/>
      <c r="K171" s="248"/>
      <c r="L171" s="253"/>
      <c r="M171" s="254"/>
      <c r="N171" s="255"/>
      <c r="O171" s="255"/>
      <c r="P171" s="255"/>
      <c r="Q171" s="255"/>
      <c r="R171" s="255"/>
      <c r="S171" s="255"/>
      <c r="T171" s="256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7" t="s">
        <v>148</v>
      </c>
      <c r="AU171" s="257" t="s">
        <v>87</v>
      </c>
      <c r="AV171" s="14" t="s">
        <v>146</v>
      </c>
      <c r="AW171" s="14" t="s">
        <v>37</v>
      </c>
      <c r="AX171" s="14" t="s">
        <v>84</v>
      </c>
      <c r="AY171" s="257" t="s">
        <v>139</v>
      </c>
    </row>
    <row r="172" s="2" customFormat="1" ht="21.75" customHeight="1">
      <c r="A172" s="40"/>
      <c r="B172" s="41"/>
      <c r="C172" s="222" t="s">
        <v>7</v>
      </c>
      <c r="D172" s="222" t="s">
        <v>141</v>
      </c>
      <c r="E172" s="223" t="s">
        <v>263</v>
      </c>
      <c r="F172" s="224" t="s">
        <v>264</v>
      </c>
      <c r="G172" s="225" t="s">
        <v>197</v>
      </c>
      <c r="H172" s="226">
        <v>433.94400000000002</v>
      </c>
      <c r="I172" s="227"/>
      <c r="J172" s="228">
        <f>ROUND(I172*H172,2)</f>
        <v>0</v>
      </c>
      <c r="K172" s="224" t="s">
        <v>145</v>
      </c>
      <c r="L172" s="46"/>
      <c r="M172" s="229" t="s">
        <v>30</v>
      </c>
      <c r="N172" s="230" t="s">
        <v>47</v>
      </c>
      <c r="O172" s="86"/>
      <c r="P172" s="231">
        <f>O172*H172</f>
        <v>0</v>
      </c>
      <c r="Q172" s="231">
        <v>0</v>
      </c>
      <c r="R172" s="231">
        <f>Q172*H172</f>
        <v>0</v>
      </c>
      <c r="S172" s="231">
        <v>0</v>
      </c>
      <c r="T172" s="232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33" t="s">
        <v>146</v>
      </c>
      <c r="AT172" s="233" t="s">
        <v>141</v>
      </c>
      <c r="AU172" s="233" t="s">
        <v>87</v>
      </c>
      <c r="AY172" s="18" t="s">
        <v>139</v>
      </c>
      <c r="BE172" s="234">
        <f>IF(N172="základní",J172,0)</f>
        <v>0</v>
      </c>
      <c r="BF172" s="234">
        <f>IF(N172="snížená",J172,0)</f>
        <v>0</v>
      </c>
      <c r="BG172" s="234">
        <f>IF(N172="zákl. přenesená",J172,0)</f>
        <v>0</v>
      </c>
      <c r="BH172" s="234">
        <f>IF(N172="sníž. přenesená",J172,0)</f>
        <v>0</v>
      </c>
      <c r="BI172" s="234">
        <f>IF(N172="nulová",J172,0)</f>
        <v>0</v>
      </c>
      <c r="BJ172" s="18" t="s">
        <v>84</v>
      </c>
      <c r="BK172" s="234">
        <f>ROUND(I172*H172,2)</f>
        <v>0</v>
      </c>
      <c r="BL172" s="18" t="s">
        <v>146</v>
      </c>
      <c r="BM172" s="233" t="s">
        <v>265</v>
      </c>
    </row>
    <row r="173" s="13" customFormat="1">
      <c r="A173" s="13"/>
      <c r="B173" s="235"/>
      <c r="C173" s="236"/>
      <c r="D173" s="237" t="s">
        <v>148</v>
      </c>
      <c r="E173" s="238" t="s">
        <v>30</v>
      </c>
      <c r="F173" s="239" t="s">
        <v>241</v>
      </c>
      <c r="G173" s="236"/>
      <c r="H173" s="240">
        <v>433.94400000000002</v>
      </c>
      <c r="I173" s="241"/>
      <c r="J173" s="236"/>
      <c r="K173" s="236"/>
      <c r="L173" s="242"/>
      <c r="M173" s="243"/>
      <c r="N173" s="244"/>
      <c r="O173" s="244"/>
      <c r="P173" s="244"/>
      <c r="Q173" s="244"/>
      <c r="R173" s="244"/>
      <c r="S173" s="244"/>
      <c r="T173" s="24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6" t="s">
        <v>148</v>
      </c>
      <c r="AU173" s="246" t="s">
        <v>87</v>
      </c>
      <c r="AV173" s="13" t="s">
        <v>87</v>
      </c>
      <c r="AW173" s="13" t="s">
        <v>37</v>
      </c>
      <c r="AX173" s="13" t="s">
        <v>76</v>
      </c>
      <c r="AY173" s="246" t="s">
        <v>139</v>
      </c>
    </row>
    <row r="174" s="14" customFormat="1">
      <c r="A174" s="14"/>
      <c r="B174" s="247"/>
      <c r="C174" s="248"/>
      <c r="D174" s="237" t="s">
        <v>148</v>
      </c>
      <c r="E174" s="249" t="s">
        <v>30</v>
      </c>
      <c r="F174" s="250" t="s">
        <v>150</v>
      </c>
      <c r="G174" s="248"/>
      <c r="H174" s="251">
        <v>433.94400000000002</v>
      </c>
      <c r="I174" s="252"/>
      <c r="J174" s="248"/>
      <c r="K174" s="248"/>
      <c r="L174" s="253"/>
      <c r="M174" s="254"/>
      <c r="N174" s="255"/>
      <c r="O174" s="255"/>
      <c r="P174" s="255"/>
      <c r="Q174" s="255"/>
      <c r="R174" s="255"/>
      <c r="S174" s="255"/>
      <c r="T174" s="256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7" t="s">
        <v>148</v>
      </c>
      <c r="AU174" s="257" t="s">
        <v>87</v>
      </c>
      <c r="AV174" s="14" t="s">
        <v>146</v>
      </c>
      <c r="AW174" s="14" t="s">
        <v>37</v>
      </c>
      <c r="AX174" s="14" t="s">
        <v>84</v>
      </c>
      <c r="AY174" s="257" t="s">
        <v>139</v>
      </c>
    </row>
    <row r="175" s="2" customFormat="1" ht="21.75" customHeight="1">
      <c r="A175" s="40"/>
      <c r="B175" s="41"/>
      <c r="C175" s="222" t="s">
        <v>266</v>
      </c>
      <c r="D175" s="222" t="s">
        <v>141</v>
      </c>
      <c r="E175" s="223" t="s">
        <v>267</v>
      </c>
      <c r="F175" s="224" t="s">
        <v>268</v>
      </c>
      <c r="G175" s="225" t="s">
        <v>197</v>
      </c>
      <c r="H175" s="226">
        <v>255.77799999999999</v>
      </c>
      <c r="I175" s="227"/>
      <c r="J175" s="228">
        <f>ROUND(I175*H175,2)</f>
        <v>0</v>
      </c>
      <c r="K175" s="224" t="s">
        <v>145</v>
      </c>
      <c r="L175" s="46"/>
      <c r="M175" s="229" t="s">
        <v>30</v>
      </c>
      <c r="N175" s="230" t="s">
        <v>47</v>
      </c>
      <c r="O175" s="86"/>
      <c r="P175" s="231">
        <f>O175*H175</f>
        <v>0</v>
      </c>
      <c r="Q175" s="231">
        <v>0</v>
      </c>
      <c r="R175" s="231">
        <f>Q175*H175</f>
        <v>0</v>
      </c>
      <c r="S175" s="231">
        <v>0</v>
      </c>
      <c r="T175" s="232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33" t="s">
        <v>146</v>
      </c>
      <c r="AT175" s="233" t="s">
        <v>141</v>
      </c>
      <c r="AU175" s="233" t="s">
        <v>87</v>
      </c>
      <c r="AY175" s="18" t="s">
        <v>139</v>
      </c>
      <c r="BE175" s="234">
        <f>IF(N175="základní",J175,0)</f>
        <v>0</v>
      </c>
      <c r="BF175" s="234">
        <f>IF(N175="snížená",J175,0)</f>
        <v>0</v>
      </c>
      <c r="BG175" s="234">
        <f>IF(N175="zákl. přenesená",J175,0)</f>
        <v>0</v>
      </c>
      <c r="BH175" s="234">
        <f>IF(N175="sníž. přenesená",J175,0)</f>
        <v>0</v>
      </c>
      <c r="BI175" s="234">
        <f>IF(N175="nulová",J175,0)</f>
        <v>0</v>
      </c>
      <c r="BJ175" s="18" t="s">
        <v>84</v>
      </c>
      <c r="BK175" s="234">
        <f>ROUND(I175*H175,2)</f>
        <v>0</v>
      </c>
      <c r="BL175" s="18" t="s">
        <v>146</v>
      </c>
      <c r="BM175" s="233" t="s">
        <v>269</v>
      </c>
    </row>
    <row r="176" s="13" customFormat="1">
      <c r="A176" s="13"/>
      <c r="B176" s="235"/>
      <c r="C176" s="236"/>
      <c r="D176" s="237" t="s">
        <v>148</v>
      </c>
      <c r="E176" s="238" t="s">
        <v>30</v>
      </c>
      <c r="F176" s="239" t="s">
        <v>252</v>
      </c>
      <c r="G176" s="236"/>
      <c r="H176" s="240">
        <v>123.55</v>
      </c>
      <c r="I176" s="241"/>
      <c r="J176" s="236"/>
      <c r="K176" s="236"/>
      <c r="L176" s="242"/>
      <c r="M176" s="243"/>
      <c r="N176" s="244"/>
      <c r="O176" s="244"/>
      <c r="P176" s="244"/>
      <c r="Q176" s="244"/>
      <c r="R176" s="244"/>
      <c r="S176" s="244"/>
      <c r="T176" s="24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6" t="s">
        <v>148</v>
      </c>
      <c r="AU176" s="246" t="s">
        <v>87</v>
      </c>
      <c r="AV176" s="13" t="s">
        <v>87</v>
      </c>
      <c r="AW176" s="13" t="s">
        <v>37</v>
      </c>
      <c r="AX176" s="13" t="s">
        <v>76</v>
      </c>
      <c r="AY176" s="246" t="s">
        <v>139</v>
      </c>
    </row>
    <row r="177" s="13" customFormat="1">
      <c r="A177" s="13"/>
      <c r="B177" s="235"/>
      <c r="C177" s="236"/>
      <c r="D177" s="237" t="s">
        <v>148</v>
      </c>
      <c r="E177" s="238" t="s">
        <v>30</v>
      </c>
      <c r="F177" s="239" t="s">
        <v>270</v>
      </c>
      <c r="G177" s="236"/>
      <c r="H177" s="240">
        <v>99.560000000000002</v>
      </c>
      <c r="I177" s="241"/>
      <c r="J177" s="236"/>
      <c r="K177" s="236"/>
      <c r="L177" s="242"/>
      <c r="M177" s="243"/>
      <c r="N177" s="244"/>
      <c r="O177" s="244"/>
      <c r="P177" s="244"/>
      <c r="Q177" s="244"/>
      <c r="R177" s="244"/>
      <c r="S177" s="244"/>
      <c r="T177" s="24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6" t="s">
        <v>148</v>
      </c>
      <c r="AU177" s="246" t="s">
        <v>87</v>
      </c>
      <c r="AV177" s="13" t="s">
        <v>87</v>
      </c>
      <c r="AW177" s="13" t="s">
        <v>37</v>
      </c>
      <c r="AX177" s="13" t="s">
        <v>76</v>
      </c>
      <c r="AY177" s="246" t="s">
        <v>139</v>
      </c>
    </row>
    <row r="178" s="13" customFormat="1">
      <c r="A178" s="13"/>
      <c r="B178" s="235"/>
      <c r="C178" s="236"/>
      <c r="D178" s="237" t="s">
        <v>148</v>
      </c>
      <c r="E178" s="238" t="s">
        <v>30</v>
      </c>
      <c r="F178" s="239" t="s">
        <v>271</v>
      </c>
      <c r="G178" s="236"/>
      <c r="H178" s="240">
        <v>6.5</v>
      </c>
      <c r="I178" s="241"/>
      <c r="J178" s="236"/>
      <c r="K178" s="236"/>
      <c r="L178" s="242"/>
      <c r="M178" s="243"/>
      <c r="N178" s="244"/>
      <c r="O178" s="244"/>
      <c r="P178" s="244"/>
      <c r="Q178" s="244"/>
      <c r="R178" s="244"/>
      <c r="S178" s="244"/>
      <c r="T178" s="24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6" t="s">
        <v>148</v>
      </c>
      <c r="AU178" s="246" t="s">
        <v>87</v>
      </c>
      <c r="AV178" s="13" t="s">
        <v>87</v>
      </c>
      <c r="AW178" s="13" t="s">
        <v>37</v>
      </c>
      <c r="AX178" s="13" t="s">
        <v>76</v>
      </c>
      <c r="AY178" s="246" t="s">
        <v>139</v>
      </c>
    </row>
    <row r="179" s="13" customFormat="1">
      <c r="A179" s="13"/>
      <c r="B179" s="235"/>
      <c r="C179" s="236"/>
      <c r="D179" s="237" t="s">
        <v>148</v>
      </c>
      <c r="E179" s="238" t="s">
        <v>30</v>
      </c>
      <c r="F179" s="239" t="s">
        <v>253</v>
      </c>
      <c r="G179" s="236"/>
      <c r="H179" s="240">
        <v>4.4500000000000002</v>
      </c>
      <c r="I179" s="241"/>
      <c r="J179" s="236"/>
      <c r="K179" s="236"/>
      <c r="L179" s="242"/>
      <c r="M179" s="243"/>
      <c r="N179" s="244"/>
      <c r="O179" s="244"/>
      <c r="P179" s="244"/>
      <c r="Q179" s="244"/>
      <c r="R179" s="244"/>
      <c r="S179" s="244"/>
      <c r="T179" s="24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6" t="s">
        <v>148</v>
      </c>
      <c r="AU179" s="246" t="s">
        <v>87</v>
      </c>
      <c r="AV179" s="13" t="s">
        <v>87</v>
      </c>
      <c r="AW179" s="13" t="s">
        <v>37</v>
      </c>
      <c r="AX179" s="13" t="s">
        <v>76</v>
      </c>
      <c r="AY179" s="246" t="s">
        <v>139</v>
      </c>
    </row>
    <row r="180" s="13" customFormat="1">
      <c r="A180" s="13"/>
      <c r="B180" s="235"/>
      <c r="C180" s="236"/>
      <c r="D180" s="237" t="s">
        <v>148</v>
      </c>
      <c r="E180" s="238" t="s">
        <v>30</v>
      </c>
      <c r="F180" s="239" t="s">
        <v>254</v>
      </c>
      <c r="G180" s="236"/>
      <c r="H180" s="240">
        <v>17.218</v>
      </c>
      <c r="I180" s="241"/>
      <c r="J180" s="236"/>
      <c r="K180" s="236"/>
      <c r="L180" s="242"/>
      <c r="M180" s="243"/>
      <c r="N180" s="244"/>
      <c r="O180" s="244"/>
      <c r="P180" s="244"/>
      <c r="Q180" s="244"/>
      <c r="R180" s="244"/>
      <c r="S180" s="244"/>
      <c r="T180" s="24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6" t="s">
        <v>148</v>
      </c>
      <c r="AU180" s="246" t="s">
        <v>87</v>
      </c>
      <c r="AV180" s="13" t="s">
        <v>87</v>
      </c>
      <c r="AW180" s="13" t="s">
        <v>37</v>
      </c>
      <c r="AX180" s="13" t="s">
        <v>76</v>
      </c>
      <c r="AY180" s="246" t="s">
        <v>139</v>
      </c>
    </row>
    <row r="181" s="13" customFormat="1">
      <c r="A181" s="13"/>
      <c r="B181" s="235"/>
      <c r="C181" s="236"/>
      <c r="D181" s="237" t="s">
        <v>148</v>
      </c>
      <c r="E181" s="238" t="s">
        <v>30</v>
      </c>
      <c r="F181" s="239" t="s">
        <v>255</v>
      </c>
      <c r="G181" s="236"/>
      <c r="H181" s="240">
        <v>4.5</v>
      </c>
      <c r="I181" s="241"/>
      <c r="J181" s="236"/>
      <c r="K181" s="236"/>
      <c r="L181" s="242"/>
      <c r="M181" s="243"/>
      <c r="N181" s="244"/>
      <c r="O181" s="244"/>
      <c r="P181" s="244"/>
      <c r="Q181" s="244"/>
      <c r="R181" s="244"/>
      <c r="S181" s="244"/>
      <c r="T181" s="24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6" t="s">
        <v>148</v>
      </c>
      <c r="AU181" s="246" t="s">
        <v>87</v>
      </c>
      <c r="AV181" s="13" t="s">
        <v>87</v>
      </c>
      <c r="AW181" s="13" t="s">
        <v>37</v>
      </c>
      <c r="AX181" s="13" t="s">
        <v>76</v>
      </c>
      <c r="AY181" s="246" t="s">
        <v>139</v>
      </c>
    </row>
    <row r="182" s="14" customFormat="1">
      <c r="A182" s="14"/>
      <c r="B182" s="247"/>
      <c r="C182" s="248"/>
      <c r="D182" s="237" t="s">
        <v>148</v>
      </c>
      <c r="E182" s="249" t="s">
        <v>30</v>
      </c>
      <c r="F182" s="250" t="s">
        <v>150</v>
      </c>
      <c r="G182" s="248"/>
      <c r="H182" s="251">
        <v>255.77799999999999</v>
      </c>
      <c r="I182" s="252"/>
      <c r="J182" s="248"/>
      <c r="K182" s="248"/>
      <c r="L182" s="253"/>
      <c r="M182" s="254"/>
      <c r="N182" s="255"/>
      <c r="O182" s="255"/>
      <c r="P182" s="255"/>
      <c r="Q182" s="255"/>
      <c r="R182" s="255"/>
      <c r="S182" s="255"/>
      <c r="T182" s="256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7" t="s">
        <v>148</v>
      </c>
      <c r="AU182" s="257" t="s">
        <v>87</v>
      </c>
      <c r="AV182" s="14" t="s">
        <v>146</v>
      </c>
      <c r="AW182" s="14" t="s">
        <v>37</v>
      </c>
      <c r="AX182" s="14" t="s">
        <v>84</v>
      </c>
      <c r="AY182" s="257" t="s">
        <v>139</v>
      </c>
    </row>
    <row r="183" s="2" customFormat="1" ht="16.5" customHeight="1">
      <c r="A183" s="40"/>
      <c r="B183" s="41"/>
      <c r="C183" s="268" t="s">
        <v>272</v>
      </c>
      <c r="D183" s="268" t="s">
        <v>273</v>
      </c>
      <c r="E183" s="269" t="s">
        <v>274</v>
      </c>
      <c r="F183" s="270" t="s">
        <v>275</v>
      </c>
      <c r="G183" s="271" t="s">
        <v>260</v>
      </c>
      <c r="H183" s="272">
        <v>13</v>
      </c>
      <c r="I183" s="273"/>
      <c r="J183" s="274">
        <f>ROUND(I183*H183,2)</f>
        <v>0</v>
      </c>
      <c r="K183" s="270" t="s">
        <v>145</v>
      </c>
      <c r="L183" s="275"/>
      <c r="M183" s="276" t="s">
        <v>30</v>
      </c>
      <c r="N183" s="277" t="s">
        <v>47</v>
      </c>
      <c r="O183" s="86"/>
      <c r="P183" s="231">
        <f>O183*H183</f>
        <v>0</v>
      </c>
      <c r="Q183" s="231">
        <v>1</v>
      </c>
      <c r="R183" s="231">
        <f>Q183*H183</f>
        <v>13</v>
      </c>
      <c r="S183" s="231">
        <v>0</v>
      </c>
      <c r="T183" s="232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33" t="s">
        <v>182</v>
      </c>
      <c r="AT183" s="233" t="s">
        <v>273</v>
      </c>
      <c r="AU183" s="233" t="s">
        <v>87</v>
      </c>
      <c r="AY183" s="18" t="s">
        <v>139</v>
      </c>
      <c r="BE183" s="234">
        <f>IF(N183="základní",J183,0)</f>
        <v>0</v>
      </c>
      <c r="BF183" s="234">
        <f>IF(N183="snížená",J183,0)</f>
        <v>0</v>
      </c>
      <c r="BG183" s="234">
        <f>IF(N183="zákl. přenesená",J183,0)</f>
        <v>0</v>
      </c>
      <c r="BH183" s="234">
        <f>IF(N183="sníž. přenesená",J183,0)</f>
        <v>0</v>
      </c>
      <c r="BI183" s="234">
        <f>IF(N183="nulová",J183,0)</f>
        <v>0</v>
      </c>
      <c r="BJ183" s="18" t="s">
        <v>84</v>
      </c>
      <c r="BK183" s="234">
        <f>ROUND(I183*H183,2)</f>
        <v>0</v>
      </c>
      <c r="BL183" s="18" t="s">
        <v>146</v>
      </c>
      <c r="BM183" s="233" t="s">
        <v>276</v>
      </c>
    </row>
    <row r="184" s="13" customFormat="1">
      <c r="A184" s="13"/>
      <c r="B184" s="235"/>
      <c r="C184" s="236"/>
      <c r="D184" s="237" t="s">
        <v>148</v>
      </c>
      <c r="E184" s="238" t="s">
        <v>30</v>
      </c>
      <c r="F184" s="239" t="s">
        <v>277</v>
      </c>
      <c r="G184" s="236"/>
      <c r="H184" s="240">
        <v>13</v>
      </c>
      <c r="I184" s="241"/>
      <c r="J184" s="236"/>
      <c r="K184" s="236"/>
      <c r="L184" s="242"/>
      <c r="M184" s="243"/>
      <c r="N184" s="244"/>
      <c r="O184" s="244"/>
      <c r="P184" s="244"/>
      <c r="Q184" s="244"/>
      <c r="R184" s="244"/>
      <c r="S184" s="244"/>
      <c r="T184" s="24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6" t="s">
        <v>148</v>
      </c>
      <c r="AU184" s="246" t="s">
        <v>87</v>
      </c>
      <c r="AV184" s="13" t="s">
        <v>87</v>
      </c>
      <c r="AW184" s="13" t="s">
        <v>37</v>
      </c>
      <c r="AX184" s="13" t="s">
        <v>76</v>
      </c>
      <c r="AY184" s="246" t="s">
        <v>139</v>
      </c>
    </row>
    <row r="185" s="14" customFormat="1">
      <c r="A185" s="14"/>
      <c r="B185" s="247"/>
      <c r="C185" s="248"/>
      <c r="D185" s="237" t="s">
        <v>148</v>
      </c>
      <c r="E185" s="249" t="s">
        <v>30</v>
      </c>
      <c r="F185" s="250" t="s">
        <v>150</v>
      </c>
      <c r="G185" s="248"/>
      <c r="H185" s="251">
        <v>13</v>
      </c>
      <c r="I185" s="252"/>
      <c r="J185" s="248"/>
      <c r="K185" s="248"/>
      <c r="L185" s="253"/>
      <c r="M185" s="254"/>
      <c r="N185" s="255"/>
      <c r="O185" s="255"/>
      <c r="P185" s="255"/>
      <c r="Q185" s="255"/>
      <c r="R185" s="255"/>
      <c r="S185" s="255"/>
      <c r="T185" s="256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7" t="s">
        <v>148</v>
      </c>
      <c r="AU185" s="257" t="s">
        <v>87</v>
      </c>
      <c r="AV185" s="14" t="s">
        <v>146</v>
      </c>
      <c r="AW185" s="14" t="s">
        <v>37</v>
      </c>
      <c r="AX185" s="14" t="s">
        <v>84</v>
      </c>
      <c r="AY185" s="257" t="s">
        <v>139</v>
      </c>
    </row>
    <row r="186" s="2" customFormat="1" ht="16.5" customHeight="1">
      <c r="A186" s="40"/>
      <c r="B186" s="41"/>
      <c r="C186" s="268" t="s">
        <v>278</v>
      </c>
      <c r="D186" s="268" t="s">
        <v>273</v>
      </c>
      <c r="E186" s="269" t="s">
        <v>279</v>
      </c>
      <c r="F186" s="270" t="s">
        <v>280</v>
      </c>
      <c r="G186" s="271" t="s">
        <v>260</v>
      </c>
      <c r="H186" s="272">
        <v>199.12000000000001</v>
      </c>
      <c r="I186" s="273"/>
      <c r="J186" s="274">
        <f>ROUND(I186*H186,2)</f>
        <v>0</v>
      </c>
      <c r="K186" s="270" t="s">
        <v>145</v>
      </c>
      <c r="L186" s="275"/>
      <c r="M186" s="276" t="s">
        <v>30</v>
      </c>
      <c r="N186" s="277" t="s">
        <v>47</v>
      </c>
      <c r="O186" s="86"/>
      <c r="P186" s="231">
        <f>O186*H186</f>
        <v>0</v>
      </c>
      <c r="Q186" s="231">
        <v>1</v>
      </c>
      <c r="R186" s="231">
        <f>Q186*H186</f>
        <v>199.12000000000001</v>
      </c>
      <c r="S186" s="231">
        <v>0</v>
      </c>
      <c r="T186" s="232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33" t="s">
        <v>182</v>
      </c>
      <c r="AT186" s="233" t="s">
        <v>273</v>
      </c>
      <c r="AU186" s="233" t="s">
        <v>87</v>
      </c>
      <c r="AY186" s="18" t="s">
        <v>139</v>
      </c>
      <c r="BE186" s="234">
        <f>IF(N186="základní",J186,0)</f>
        <v>0</v>
      </c>
      <c r="BF186" s="234">
        <f>IF(N186="snížená",J186,0)</f>
        <v>0</v>
      </c>
      <c r="BG186" s="234">
        <f>IF(N186="zákl. přenesená",J186,0)</f>
        <v>0</v>
      </c>
      <c r="BH186" s="234">
        <f>IF(N186="sníž. přenesená",J186,0)</f>
        <v>0</v>
      </c>
      <c r="BI186" s="234">
        <f>IF(N186="nulová",J186,0)</f>
        <v>0</v>
      </c>
      <c r="BJ186" s="18" t="s">
        <v>84</v>
      </c>
      <c r="BK186" s="234">
        <f>ROUND(I186*H186,2)</f>
        <v>0</v>
      </c>
      <c r="BL186" s="18" t="s">
        <v>146</v>
      </c>
      <c r="BM186" s="233" t="s">
        <v>281</v>
      </c>
    </row>
    <row r="187" s="13" customFormat="1">
      <c r="A187" s="13"/>
      <c r="B187" s="235"/>
      <c r="C187" s="236"/>
      <c r="D187" s="237" t="s">
        <v>148</v>
      </c>
      <c r="E187" s="238" t="s">
        <v>30</v>
      </c>
      <c r="F187" s="239" t="s">
        <v>282</v>
      </c>
      <c r="G187" s="236"/>
      <c r="H187" s="240">
        <v>199.12000000000001</v>
      </c>
      <c r="I187" s="241"/>
      <c r="J187" s="236"/>
      <c r="K187" s="236"/>
      <c r="L187" s="242"/>
      <c r="M187" s="243"/>
      <c r="N187" s="244"/>
      <c r="O187" s="244"/>
      <c r="P187" s="244"/>
      <c r="Q187" s="244"/>
      <c r="R187" s="244"/>
      <c r="S187" s="244"/>
      <c r="T187" s="24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6" t="s">
        <v>148</v>
      </c>
      <c r="AU187" s="246" t="s">
        <v>87</v>
      </c>
      <c r="AV187" s="13" t="s">
        <v>87</v>
      </c>
      <c r="AW187" s="13" t="s">
        <v>37</v>
      </c>
      <c r="AX187" s="13" t="s">
        <v>76</v>
      </c>
      <c r="AY187" s="246" t="s">
        <v>139</v>
      </c>
    </row>
    <row r="188" s="14" customFormat="1">
      <c r="A188" s="14"/>
      <c r="B188" s="247"/>
      <c r="C188" s="248"/>
      <c r="D188" s="237" t="s">
        <v>148</v>
      </c>
      <c r="E188" s="249" t="s">
        <v>30</v>
      </c>
      <c r="F188" s="250" t="s">
        <v>150</v>
      </c>
      <c r="G188" s="248"/>
      <c r="H188" s="251">
        <v>199.12000000000001</v>
      </c>
      <c r="I188" s="252"/>
      <c r="J188" s="248"/>
      <c r="K188" s="248"/>
      <c r="L188" s="253"/>
      <c r="M188" s="254"/>
      <c r="N188" s="255"/>
      <c r="O188" s="255"/>
      <c r="P188" s="255"/>
      <c r="Q188" s="255"/>
      <c r="R188" s="255"/>
      <c r="S188" s="255"/>
      <c r="T188" s="256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7" t="s">
        <v>148</v>
      </c>
      <c r="AU188" s="257" t="s">
        <v>87</v>
      </c>
      <c r="AV188" s="14" t="s">
        <v>146</v>
      </c>
      <c r="AW188" s="14" t="s">
        <v>37</v>
      </c>
      <c r="AX188" s="14" t="s">
        <v>84</v>
      </c>
      <c r="AY188" s="257" t="s">
        <v>139</v>
      </c>
    </row>
    <row r="189" s="2" customFormat="1" ht="21.75" customHeight="1">
      <c r="A189" s="40"/>
      <c r="B189" s="41"/>
      <c r="C189" s="222" t="s">
        <v>283</v>
      </c>
      <c r="D189" s="222" t="s">
        <v>141</v>
      </c>
      <c r="E189" s="223" t="s">
        <v>284</v>
      </c>
      <c r="F189" s="224" t="s">
        <v>285</v>
      </c>
      <c r="G189" s="225" t="s">
        <v>197</v>
      </c>
      <c r="H189" s="226">
        <v>199.69</v>
      </c>
      <c r="I189" s="227"/>
      <c r="J189" s="228">
        <f>ROUND(I189*H189,2)</f>
        <v>0</v>
      </c>
      <c r="K189" s="224" t="s">
        <v>145</v>
      </c>
      <c r="L189" s="46"/>
      <c r="M189" s="229" t="s">
        <v>30</v>
      </c>
      <c r="N189" s="230" t="s">
        <v>47</v>
      </c>
      <c r="O189" s="86"/>
      <c r="P189" s="231">
        <f>O189*H189</f>
        <v>0</v>
      </c>
      <c r="Q189" s="231">
        <v>0</v>
      </c>
      <c r="R189" s="231">
        <f>Q189*H189</f>
        <v>0</v>
      </c>
      <c r="S189" s="231">
        <v>0</v>
      </c>
      <c r="T189" s="232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33" t="s">
        <v>146</v>
      </c>
      <c r="AT189" s="233" t="s">
        <v>141</v>
      </c>
      <c r="AU189" s="233" t="s">
        <v>87</v>
      </c>
      <c r="AY189" s="18" t="s">
        <v>139</v>
      </c>
      <c r="BE189" s="234">
        <f>IF(N189="základní",J189,0)</f>
        <v>0</v>
      </c>
      <c r="BF189" s="234">
        <f>IF(N189="snížená",J189,0)</f>
        <v>0</v>
      </c>
      <c r="BG189" s="234">
        <f>IF(N189="zákl. přenesená",J189,0)</f>
        <v>0</v>
      </c>
      <c r="BH189" s="234">
        <f>IF(N189="sníž. přenesená",J189,0)</f>
        <v>0</v>
      </c>
      <c r="BI189" s="234">
        <f>IF(N189="nulová",J189,0)</f>
        <v>0</v>
      </c>
      <c r="BJ189" s="18" t="s">
        <v>84</v>
      </c>
      <c r="BK189" s="234">
        <f>ROUND(I189*H189,2)</f>
        <v>0</v>
      </c>
      <c r="BL189" s="18" t="s">
        <v>146</v>
      </c>
      <c r="BM189" s="233" t="s">
        <v>286</v>
      </c>
    </row>
    <row r="190" s="13" customFormat="1">
      <c r="A190" s="13"/>
      <c r="B190" s="235"/>
      <c r="C190" s="236"/>
      <c r="D190" s="237" t="s">
        <v>148</v>
      </c>
      <c r="E190" s="238" t="s">
        <v>30</v>
      </c>
      <c r="F190" s="239" t="s">
        <v>287</v>
      </c>
      <c r="G190" s="236"/>
      <c r="H190" s="240">
        <v>197.74000000000001</v>
      </c>
      <c r="I190" s="241"/>
      <c r="J190" s="236"/>
      <c r="K190" s="236"/>
      <c r="L190" s="242"/>
      <c r="M190" s="243"/>
      <c r="N190" s="244"/>
      <c r="O190" s="244"/>
      <c r="P190" s="244"/>
      <c r="Q190" s="244"/>
      <c r="R190" s="244"/>
      <c r="S190" s="244"/>
      <c r="T190" s="245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6" t="s">
        <v>148</v>
      </c>
      <c r="AU190" s="246" t="s">
        <v>87</v>
      </c>
      <c r="AV190" s="13" t="s">
        <v>87</v>
      </c>
      <c r="AW190" s="13" t="s">
        <v>37</v>
      </c>
      <c r="AX190" s="13" t="s">
        <v>76</v>
      </c>
      <c r="AY190" s="246" t="s">
        <v>139</v>
      </c>
    </row>
    <row r="191" s="13" customFormat="1">
      <c r="A191" s="13"/>
      <c r="B191" s="235"/>
      <c r="C191" s="236"/>
      <c r="D191" s="237" t="s">
        <v>148</v>
      </c>
      <c r="E191" s="238" t="s">
        <v>30</v>
      </c>
      <c r="F191" s="239" t="s">
        <v>288</v>
      </c>
      <c r="G191" s="236"/>
      <c r="H191" s="240">
        <v>1.95</v>
      </c>
      <c r="I191" s="241"/>
      <c r="J191" s="236"/>
      <c r="K191" s="236"/>
      <c r="L191" s="242"/>
      <c r="M191" s="243"/>
      <c r="N191" s="244"/>
      <c r="O191" s="244"/>
      <c r="P191" s="244"/>
      <c r="Q191" s="244"/>
      <c r="R191" s="244"/>
      <c r="S191" s="244"/>
      <c r="T191" s="24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6" t="s">
        <v>148</v>
      </c>
      <c r="AU191" s="246" t="s">
        <v>87</v>
      </c>
      <c r="AV191" s="13" t="s">
        <v>87</v>
      </c>
      <c r="AW191" s="13" t="s">
        <v>37</v>
      </c>
      <c r="AX191" s="13" t="s">
        <v>76</v>
      </c>
      <c r="AY191" s="246" t="s">
        <v>139</v>
      </c>
    </row>
    <row r="192" s="14" customFormat="1">
      <c r="A192" s="14"/>
      <c r="B192" s="247"/>
      <c r="C192" s="248"/>
      <c r="D192" s="237" t="s">
        <v>148</v>
      </c>
      <c r="E192" s="249" t="s">
        <v>30</v>
      </c>
      <c r="F192" s="250" t="s">
        <v>150</v>
      </c>
      <c r="G192" s="248"/>
      <c r="H192" s="251">
        <v>199.69</v>
      </c>
      <c r="I192" s="252"/>
      <c r="J192" s="248"/>
      <c r="K192" s="248"/>
      <c r="L192" s="253"/>
      <c r="M192" s="254"/>
      <c r="N192" s="255"/>
      <c r="O192" s="255"/>
      <c r="P192" s="255"/>
      <c r="Q192" s="255"/>
      <c r="R192" s="255"/>
      <c r="S192" s="255"/>
      <c r="T192" s="256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7" t="s">
        <v>148</v>
      </c>
      <c r="AU192" s="257" t="s">
        <v>87</v>
      </c>
      <c r="AV192" s="14" t="s">
        <v>146</v>
      </c>
      <c r="AW192" s="14" t="s">
        <v>37</v>
      </c>
      <c r="AX192" s="14" t="s">
        <v>84</v>
      </c>
      <c r="AY192" s="257" t="s">
        <v>139</v>
      </c>
    </row>
    <row r="193" s="2" customFormat="1" ht="16.5" customHeight="1">
      <c r="A193" s="40"/>
      <c r="B193" s="41"/>
      <c r="C193" s="268" t="s">
        <v>289</v>
      </c>
      <c r="D193" s="268" t="s">
        <v>273</v>
      </c>
      <c r="E193" s="269" t="s">
        <v>290</v>
      </c>
      <c r="F193" s="270" t="s">
        <v>291</v>
      </c>
      <c r="G193" s="271" t="s">
        <v>260</v>
      </c>
      <c r="H193" s="272">
        <v>399.38</v>
      </c>
      <c r="I193" s="273"/>
      <c r="J193" s="274">
        <f>ROUND(I193*H193,2)</f>
        <v>0</v>
      </c>
      <c r="K193" s="270" t="s">
        <v>145</v>
      </c>
      <c r="L193" s="275"/>
      <c r="M193" s="276" t="s">
        <v>30</v>
      </c>
      <c r="N193" s="277" t="s">
        <v>47</v>
      </c>
      <c r="O193" s="86"/>
      <c r="P193" s="231">
        <f>O193*H193</f>
        <v>0</v>
      </c>
      <c r="Q193" s="231">
        <v>1</v>
      </c>
      <c r="R193" s="231">
        <f>Q193*H193</f>
        <v>399.38</v>
      </c>
      <c r="S193" s="231">
        <v>0</v>
      </c>
      <c r="T193" s="232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33" t="s">
        <v>182</v>
      </c>
      <c r="AT193" s="233" t="s">
        <v>273</v>
      </c>
      <c r="AU193" s="233" t="s">
        <v>87</v>
      </c>
      <c r="AY193" s="18" t="s">
        <v>139</v>
      </c>
      <c r="BE193" s="234">
        <f>IF(N193="základní",J193,0)</f>
        <v>0</v>
      </c>
      <c r="BF193" s="234">
        <f>IF(N193="snížená",J193,0)</f>
        <v>0</v>
      </c>
      <c r="BG193" s="234">
        <f>IF(N193="zákl. přenesená",J193,0)</f>
        <v>0</v>
      </c>
      <c r="BH193" s="234">
        <f>IF(N193="sníž. přenesená",J193,0)</f>
        <v>0</v>
      </c>
      <c r="BI193" s="234">
        <f>IF(N193="nulová",J193,0)</f>
        <v>0</v>
      </c>
      <c r="BJ193" s="18" t="s">
        <v>84</v>
      </c>
      <c r="BK193" s="234">
        <f>ROUND(I193*H193,2)</f>
        <v>0</v>
      </c>
      <c r="BL193" s="18" t="s">
        <v>146</v>
      </c>
      <c r="BM193" s="233" t="s">
        <v>292</v>
      </c>
    </row>
    <row r="194" s="13" customFormat="1">
      <c r="A194" s="13"/>
      <c r="B194" s="235"/>
      <c r="C194" s="236"/>
      <c r="D194" s="237" t="s">
        <v>148</v>
      </c>
      <c r="E194" s="238" t="s">
        <v>30</v>
      </c>
      <c r="F194" s="239" t="s">
        <v>293</v>
      </c>
      <c r="G194" s="236"/>
      <c r="H194" s="240">
        <v>395.48000000000002</v>
      </c>
      <c r="I194" s="241"/>
      <c r="J194" s="236"/>
      <c r="K194" s="236"/>
      <c r="L194" s="242"/>
      <c r="M194" s="243"/>
      <c r="N194" s="244"/>
      <c r="O194" s="244"/>
      <c r="P194" s="244"/>
      <c r="Q194" s="244"/>
      <c r="R194" s="244"/>
      <c r="S194" s="244"/>
      <c r="T194" s="24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6" t="s">
        <v>148</v>
      </c>
      <c r="AU194" s="246" t="s">
        <v>87</v>
      </c>
      <c r="AV194" s="13" t="s">
        <v>87</v>
      </c>
      <c r="AW194" s="13" t="s">
        <v>37</v>
      </c>
      <c r="AX194" s="13" t="s">
        <v>76</v>
      </c>
      <c r="AY194" s="246" t="s">
        <v>139</v>
      </c>
    </row>
    <row r="195" s="13" customFormat="1">
      <c r="A195" s="13"/>
      <c r="B195" s="235"/>
      <c r="C195" s="236"/>
      <c r="D195" s="237" t="s">
        <v>148</v>
      </c>
      <c r="E195" s="238" t="s">
        <v>30</v>
      </c>
      <c r="F195" s="239" t="s">
        <v>294</v>
      </c>
      <c r="G195" s="236"/>
      <c r="H195" s="240">
        <v>3.8999999999999999</v>
      </c>
      <c r="I195" s="241"/>
      <c r="J195" s="236"/>
      <c r="K195" s="236"/>
      <c r="L195" s="242"/>
      <c r="M195" s="243"/>
      <c r="N195" s="244"/>
      <c r="O195" s="244"/>
      <c r="P195" s="244"/>
      <c r="Q195" s="244"/>
      <c r="R195" s="244"/>
      <c r="S195" s="244"/>
      <c r="T195" s="24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6" t="s">
        <v>148</v>
      </c>
      <c r="AU195" s="246" t="s">
        <v>87</v>
      </c>
      <c r="AV195" s="13" t="s">
        <v>87</v>
      </c>
      <c r="AW195" s="13" t="s">
        <v>37</v>
      </c>
      <c r="AX195" s="13" t="s">
        <v>76</v>
      </c>
      <c r="AY195" s="246" t="s">
        <v>139</v>
      </c>
    </row>
    <row r="196" s="14" customFormat="1">
      <c r="A196" s="14"/>
      <c r="B196" s="247"/>
      <c r="C196" s="248"/>
      <c r="D196" s="237" t="s">
        <v>148</v>
      </c>
      <c r="E196" s="249" t="s">
        <v>30</v>
      </c>
      <c r="F196" s="250" t="s">
        <v>150</v>
      </c>
      <c r="G196" s="248"/>
      <c r="H196" s="251">
        <v>399.38</v>
      </c>
      <c r="I196" s="252"/>
      <c r="J196" s="248"/>
      <c r="K196" s="248"/>
      <c r="L196" s="253"/>
      <c r="M196" s="254"/>
      <c r="N196" s="255"/>
      <c r="O196" s="255"/>
      <c r="P196" s="255"/>
      <c r="Q196" s="255"/>
      <c r="R196" s="255"/>
      <c r="S196" s="255"/>
      <c r="T196" s="256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7" t="s">
        <v>148</v>
      </c>
      <c r="AU196" s="257" t="s">
        <v>87</v>
      </c>
      <c r="AV196" s="14" t="s">
        <v>146</v>
      </c>
      <c r="AW196" s="14" t="s">
        <v>37</v>
      </c>
      <c r="AX196" s="14" t="s">
        <v>84</v>
      </c>
      <c r="AY196" s="257" t="s">
        <v>139</v>
      </c>
    </row>
    <row r="197" s="2" customFormat="1" ht="16.5" customHeight="1">
      <c r="A197" s="40"/>
      <c r="B197" s="41"/>
      <c r="C197" s="222" t="s">
        <v>295</v>
      </c>
      <c r="D197" s="222" t="s">
        <v>141</v>
      </c>
      <c r="E197" s="223" t="s">
        <v>296</v>
      </c>
      <c r="F197" s="224" t="s">
        <v>297</v>
      </c>
      <c r="G197" s="225" t="s">
        <v>144</v>
      </c>
      <c r="H197" s="226">
        <v>650</v>
      </c>
      <c r="I197" s="227"/>
      <c r="J197" s="228">
        <f>ROUND(I197*H197,2)</f>
        <v>0</v>
      </c>
      <c r="K197" s="224" t="s">
        <v>145</v>
      </c>
      <c r="L197" s="46"/>
      <c r="M197" s="229" t="s">
        <v>30</v>
      </c>
      <c r="N197" s="230" t="s">
        <v>47</v>
      </c>
      <c r="O197" s="86"/>
      <c r="P197" s="231">
        <f>O197*H197</f>
        <v>0</v>
      </c>
      <c r="Q197" s="231">
        <v>0</v>
      </c>
      <c r="R197" s="231">
        <f>Q197*H197</f>
        <v>0</v>
      </c>
      <c r="S197" s="231">
        <v>0</v>
      </c>
      <c r="T197" s="232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33" t="s">
        <v>146</v>
      </c>
      <c r="AT197" s="233" t="s">
        <v>141</v>
      </c>
      <c r="AU197" s="233" t="s">
        <v>87</v>
      </c>
      <c r="AY197" s="18" t="s">
        <v>139</v>
      </c>
      <c r="BE197" s="234">
        <f>IF(N197="základní",J197,0)</f>
        <v>0</v>
      </c>
      <c r="BF197" s="234">
        <f>IF(N197="snížená",J197,0)</f>
        <v>0</v>
      </c>
      <c r="BG197" s="234">
        <f>IF(N197="zákl. přenesená",J197,0)</f>
        <v>0</v>
      </c>
      <c r="BH197" s="234">
        <f>IF(N197="sníž. přenesená",J197,0)</f>
        <v>0</v>
      </c>
      <c r="BI197" s="234">
        <f>IF(N197="nulová",J197,0)</f>
        <v>0</v>
      </c>
      <c r="BJ197" s="18" t="s">
        <v>84</v>
      </c>
      <c r="BK197" s="234">
        <f>ROUND(I197*H197,2)</f>
        <v>0</v>
      </c>
      <c r="BL197" s="18" t="s">
        <v>146</v>
      </c>
      <c r="BM197" s="233" t="s">
        <v>298</v>
      </c>
    </row>
    <row r="198" s="13" customFormat="1">
      <c r="A198" s="13"/>
      <c r="B198" s="235"/>
      <c r="C198" s="236"/>
      <c r="D198" s="237" t="s">
        <v>148</v>
      </c>
      <c r="E198" s="238" t="s">
        <v>30</v>
      </c>
      <c r="F198" s="239" t="s">
        <v>299</v>
      </c>
      <c r="G198" s="236"/>
      <c r="H198" s="240">
        <v>650</v>
      </c>
      <c r="I198" s="241"/>
      <c r="J198" s="236"/>
      <c r="K198" s="236"/>
      <c r="L198" s="242"/>
      <c r="M198" s="243"/>
      <c r="N198" s="244"/>
      <c r="O198" s="244"/>
      <c r="P198" s="244"/>
      <c r="Q198" s="244"/>
      <c r="R198" s="244"/>
      <c r="S198" s="244"/>
      <c r="T198" s="245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6" t="s">
        <v>148</v>
      </c>
      <c r="AU198" s="246" t="s">
        <v>87</v>
      </c>
      <c r="AV198" s="13" t="s">
        <v>87</v>
      </c>
      <c r="AW198" s="13" t="s">
        <v>37</v>
      </c>
      <c r="AX198" s="13" t="s">
        <v>76</v>
      </c>
      <c r="AY198" s="246" t="s">
        <v>139</v>
      </c>
    </row>
    <row r="199" s="14" customFormat="1">
      <c r="A199" s="14"/>
      <c r="B199" s="247"/>
      <c r="C199" s="248"/>
      <c r="D199" s="237" t="s">
        <v>148</v>
      </c>
      <c r="E199" s="249" t="s">
        <v>30</v>
      </c>
      <c r="F199" s="250" t="s">
        <v>150</v>
      </c>
      <c r="G199" s="248"/>
      <c r="H199" s="251">
        <v>650</v>
      </c>
      <c r="I199" s="252"/>
      <c r="J199" s="248"/>
      <c r="K199" s="248"/>
      <c r="L199" s="253"/>
      <c r="M199" s="254"/>
      <c r="N199" s="255"/>
      <c r="O199" s="255"/>
      <c r="P199" s="255"/>
      <c r="Q199" s="255"/>
      <c r="R199" s="255"/>
      <c r="S199" s="255"/>
      <c r="T199" s="256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7" t="s">
        <v>148</v>
      </c>
      <c r="AU199" s="257" t="s">
        <v>87</v>
      </c>
      <c r="AV199" s="14" t="s">
        <v>146</v>
      </c>
      <c r="AW199" s="14" t="s">
        <v>37</v>
      </c>
      <c r="AX199" s="14" t="s">
        <v>84</v>
      </c>
      <c r="AY199" s="257" t="s">
        <v>139</v>
      </c>
    </row>
    <row r="200" s="2" customFormat="1" ht="21.75" customHeight="1">
      <c r="A200" s="40"/>
      <c r="B200" s="41"/>
      <c r="C200" s="222" t="s">
        <v>300</v>
      </c>
      <c r="D200" s="222" t="s">
        <v>141</v>
      </c>
      <c r="E200" s="223" t="s">
        <v>301</v>
      </c>
      <c r="F200" s="224" t="s">
        <v>302</v>
      </c>
      <c r="G200" s="225" t="s">
        <v>144</v>
      </c>
      <c r="H200" s="226">
        <v>149.47999999999999</v>
      </c>
      <c r="I200" s="227"/>
      <c r="J200" s="228">
        <f>ROUND(I200*H200,2)</f>
        <v>0</v>
      </c>
      <c r="K200" s="224" t="s">
        <v>145</v>
      </c>
      <c r="L200" s="46"/>
      <c r="M200" s="229" t="s">
        <v>30</v>
      </c>
      <c r="N200" s="230" t="s">
        <v>47</v>
      </c>
      <c r="O200" s="86"/>
      <c r="P200" s="231">
        <f>O200*H200</f>
        <v>0</v>
      </c>
      <c r="Q200" s="231">
        <v>0</v>
      </c>
      <c r="R200" s="231">
        <f>Q200*H200</f>
        <v>0</v>
      </c>
      <c r="S200" s="231">
        <v>0</v>
      </c>
      <c r="T200" s="232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33" t="s">
        <v>146</v>
      </c>
      <c r="AT200" s="233" t="s">
        <v>141</v>
      </c>
      <c r="AU200" s="233" t="s">
        <v>87</v>
      </c>
      <c r="AY200" s="18" t="s">
        <v>139</v>
      </c>
      <c r="BE200" s="234">
        <f>IF(N200="základní",J200,0)</f>
        <v>0</v>
      </c>
      <c r="BF200" s="234">
        <f>IF(N200="snížená",J200,0)</f>
        <v>0</v>
      </c>
      <c r="BG200" s="234">
        <f>IF(N200="zákl. přenesená",J200,0)</f>
        <v>0</v>
      </c>
      <c r="BH200" s="234">
        <f>IF(N200="sníž. přenesená",J200,0)</f>
        <v>0</v>
      </c>
      <c r="BI200" s="234">
        <f>IF(N200="nulová",J200,0)</f>
        <v>0</v>
      </c>
      <c r="BJ200" s="18" t="s">
        <v>84</v>
      </c>
      <c r="BK200" s="234">
        <f>ROUND(I200*H200,2)</f>
        <v>0</v>
      </c>
      <c r="BL200" s="18" t="s">
        <v>146</v>
      </c>
      <c r="BM200" s="233" t="s">
        <v>303</v>
      </c>
    </row>
    <row r="201" s="13" customFormat="1">
      <c r="A201" s="13"/>
      <c r="B201" s="235"/>
      <c r="C201" s="236"/>
      <c r="D201" s="237" t="s">
        <v>148</v>
      </c>
      <c r="E201" s="238" t="s">
        <v>30</v>
      </c>
      <c r="F201" s="239" t="s">
        <v>206</v>
      </c>
      <c r="G201" s="236"/>
      <c r="H201" s="240">
        <v>130.69999999999999</v>
      </c>
      <c r="I201" s="241"/>
      <c r="J201" s="236"/>
      <c r="K201" s="236"/>
      <c r="L201" s="242"/>
      <c r="M201" s="243"/>
      <c r="N201" s="244"/>
      <c r="O201" s="244"/>
      <c r="P201" s="244"/>
      <c r="Q201" s="244"/>
      <c r="R201" s="244"/>
      <c r="S201" s="244"/>
      <c r="T201" s="24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6" t="s">
        <v>148</v>
      </c>
      <c r="AU201" s="246" t="s">
        <v>87</v>
      </c>
      <c r="AV201" s="13" t="s">
        <v>87</v>
      </c>
      <c r="AW201" s="13" t="s">
        <v>37</v>
      </c>
      <c r="AX201" s="13" t="s">
        <v>76</v>
      </c>
      <c r="AY201" s="246" t="s">
        <v>139</v>
      </c>
    </row>
    <row r="202" s="13" customFormat="1">
      <c r="A202" s="13"/>
      <c r="B202" s="235"/>
      <c r="C202" s="236"/>
      <c r="D202" s="237" t="s">
        <v>148</v>
      </c>
      <c r="E202" s="238" t="s">
        <v>30</v>
      </c>
      <c r="F202" s="239" t="s">
        <v>304</v>
      </c>
      <c r="G202" s="236"/>
      <c r="H202" s="240">
        <v>5</v>
      </c>
      <c r="I202" s="241"/>
      <c r="J202" s="236"/>
      <c r="K202" s="236"/>
      <c r="L202" s="242"/>
      <c r="M202" s="243"/>
      <c r="N202" s="244"/>
      <c r="O202" s="244"/>
      <c r="P202" s="244"/>
      <c r="Q202" s="244"/>
      <c r="R202" s="244"/>
      <c r="S202" s="244"/>
      <c r="T202" s="24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6" t="s">
        <v>148</v>
      </c>
      <c r="AU202" s="246" t="s">
        <v>87</v>
      </c>
      <c r="AV202" s="13" t="s">
        <v>87</v>
      </c>
      <c r="AW202" s="13" t="s">
        <v>37</v>
      </c>
      <c r="AX202" s="13" t="s">
        <v>76</v>
      </c>
      <c r="AY202" s="246" t="s">
        <v>139</v>
      </c>
    </row>
    <row r="203" s="13" customFormat="1">
      <c r="A203" s="13"/>
      <c r="B203" s="235"/>
      <c r="C203" s="236"/>
      <c r="D203" s="237" t="s">
        <v>148</v>
      </c>
      <c r="E203" s="238" t="s">
        <v>30</v>
      </c>
      <c r="F203" s="239" t="s">
        <v>208</v>
      </c>
      <c r="G203" s="236"/>
      <c r="H203" s="240">
        <v>13.779999999999999</v>
      </c>
      <c r="I203" s="241"/>
      <c r="J203" s="236"/>
      <c r="K203" s="236"/>
      <c r="L203" s="242"/>
      <c r="M203" s="243"/>
      <c r="N203" s="244"/>
      <c r="O203" s="244"/>
      <c r="P203" s="244"/>
      <c r="Q203" s="244"/>
      <c r="R203" s="244"/>
      <c r="S203" s="244"/>
      <c r="T203" s="245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6" t="s">
        <v>148</v>
      </c>
      <c r="AU203" s="246" t="s">
        <v>87</v>
      </c>
      <c r="AV203" s="13" t="s">
        <v>87</v>
      </c>
      <c r="AW203" s="13" t="s">
        <v>37</v>
      </c>
      <c r="AX203" s="13" t="s">
        <v>76</v>
      </c>
      <c r="AY203" s="246" t="s">
        <v>139</v>
      </c>
    </row>
    <row r="204" s="14" customFormat="1">
      <c r="A204" s="14"/>
      <c r="B204" s="247"/>
      <c r="C204" s="248"/>
      <c r="D204" s="237" t="s">
        <v>148</v>
      </c>
      <c r="E204" s="249" t="s">
        <v>30</v>
      </c>
      <c r="F204" s="250" t="s">
        <v>150</v>
      </c>
      <c r="G204" s="248"/>
      <c r="H204" s="251">
        <v>149.47999999999999</v>
      </c>
      <c r="I204" s="252"/>
      <c r="J204" s="248"/>
      <c r="K204" s="248"/>
      <c r="L204" s="253"/>
      <c r="M204" s="254"/>
      <c r="N204" s="255"/>
      <c r="O204" s="255"/>
      <c r="P204" s="255"/>
      <c r="Q204" s="255"/>
      <c r="R204" s="255"/>
      <c r="S204" s="255"/>
      <c r="T204" s="256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7" t="s">
        <v>148</v>
      </c>
      <c r="AU204" s="257" t="s">
        <v>87</v>
      </c>
      <c r="AV204" s="14" t="s">
        <v>146</v>
      </c>
      <c r="AW204" s="14" t="s">
        <v>37</v>
      </c>
      <c r="AX204" s="14" t="s">
        <v>84</v>
      </c>
      <c r="AY204" s="257" t="s">
        <v>139</v>
      </c>
    </row>
    <row r="205" s="2" customFormat="1" ht="21.75" customHeight="1">
      <c r="A205" s="40"/>
      <c r="B205" s="41"/>
      <c r="C205" s="222" t="s">
        <v>305</v>
      </c>
      <c r="D205" s="222" t="s">
        <v>141</v>
      </c>
      <c r="E205" s="223" t="s">
        <v>306</v>
      </c>
      <c r="F205" s="224" t="s">
        <v>307</v>
      </c>
      <c r="G205" s="225" t="s">
        <v>144</v>
      </c>
      <c r="H205" s="226">
        <v>149.47999999999999</v>
      </c>
      <c r="I205" s="227"/>
      <c r="J205" s="228">
        <f>ROUND(I205*H205,2)</f>
        <v>0</v>
      </c>
      <c r="K205" s="224" t="s">
        <v>145</v>
      </c>
      <c r="L205" s="46"/>
      <c r="M205" s="229" t="s">
        <v>30</v>
      </c>
      <c r="N205" s="230" t="s">
        <v>47</v>
      </c>
      <c r="O205" s="86"/>
      <c r="P205" s="231">
        <f>O205*H205</f>
        <v>0</v>
      </c>
      <c r="Q205" s="231">
        <v>0</v>
      </c>
      <c r="R205" s="231">
        <f>Q205*H205</f>
        <v>0</v>
      </c>
      <c r="S205" s="231">
        <v>0</v>
      </c>
      <c r="T205" s="232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33" t="s">
        <v>146</v>
      </c>
      <c r="AT205" s="233" t="s">
        <v>141</v>
      </c>
      <c r="AU205" s="233" t="s">
        <v>87</v>
      </c>
      <c r="AY205" s="18" t="s">
        <v>139</v>
      </c>
      <c r="BE205" s="234">
        <f>IF(N205="základní",J205,0)</f>
        <v>0</v>
      </c>
      <c r="BF205" s="234">
        <f>IF(N205="snížená",J205,0)</f>
        <v>0</v>
      </c>
      <c r="BG205" s="234">
        <f>IF(N205="zákl. přenesená",J205,0)</f>
        <v>0</v>
      </c>
      <c r="BH205" s="234">
        <f>IF(N205="sníž. přenesená",J205,0)</f>
        <v>0</v>
      </c>
      <c r="BI205" s="234">
        <f>IF(N205="nulová",J205,0)</f>
        <v>0</v>
      </c>
      <c r="BJ205" s="18" t="s">
        <v>84</v>
      </c>
      <c r="BK205" s="234">
        <f>ROUND(I205*H205,2)</f>
        <v>0</v>
      </c>
      <c r="BL205" s="18" t="s">
        <v>146</v>
      </c>
      <c r="BM205" s="233" t="s">
        <v>308</v>
      </c>
    </row>
    <row r="206" s="13" customFormat="1">
      <c r="A206" s="13"/>
      <c r="B206" s="235"/>
      <c r="C206" s="236"/>
      <c r="D206" s="237" t="s">
        <v>148</v>
      </c>
      <c r="E206" s="238" t="s">
        <v>30</v>
      </c>
      <c r="F206" s="239" t="s">
        <v>206</v>
      </c>
      <c r="G206" s="236"/>
      <c r="H206" s="240">
        <v>130.69999999999999</v>
      </c>
      <c r="I206" s="241"/>
      <c r="J206" s="236"/>
      <c r="K206" s="236"/>
      <c r="L206" s="242"/>
      <c r="M206" s="243"/>
      <c r="N206" s="244"/>
      <c r="O206" s="244"/>
      <c r="P206" s="244"/>
      <c r="Q206" s="244"/>
      <c r="R206" s="244"/>
      <c r="S206" s="244"/>
      <c r="T206" s="24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6" t="s">
        <v>148</v>
      </c>
      <c r="AU206" s="246" t="s">
        <v>87</v>
      </c>
      <c r="AV206" s="13" t="s">
        <v>87</v>
      </c>
      <c r="AW206" s="13" t="s">
        <v>37</v>
      </c>
      <c r="AX206" s="13" t="s">
        <v>76</v>
      </c>
      <c r="AY206" s="246" t="s">
        <v>139</v>
      </c>
    </row>
    <row r="207" s="13" customFormat="1">
      <c r="A207" s="13"/>
      <c r="B207" s="235"/>
      <c r="C207" s="236"/>
      <c r="D207" s="237" t="s">
        <v>148</v>
      </c>
      <c r="E207" s="238" t="s">
        <v>30</v>
      </c>
      <c r="F207" s="239" t="s">
        <v>304</v>
      </c>
      <c r="G207" s="236"/>
      <c r="H207" s="240">
        <v>5</v>
      </c>
      <c r="I207" s="241"/>
      <c r="J207" s="236"/>
      <c r="K207" s="236"/>
      <c r="L207" s="242"/>
      <c r="M207" s="243"/>
      <c r="N207" s="244"/>
      <c r="O207" s="244"/>
      <c r="P207" s="244"/>
      <c r="Q207" s="244"/>
      <c r="R207" s="244"/>
      <c r="S207" s="244"/>
      <c r="T207" s="245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6" t="s">
        <v>148</v>
      </c>
      <c r="AU207" s="246" t="s">
        <v>87</v>
      </c>
      <c r="AV207" s="13" t="s">
        <v>87</v>
      </c>
      <c r="AW207" s="13" t="s">
        <v>37</v>
      </c>
      <c r="AX207" s="13" t="s">
        <v>76</v>
      </c>
      <c r="AY207" s="246" t="s">
        <v>139</v>
      </c>
    </row>
    <row r="208" s="13" customFormat="1">
      <c r="A208" s="13"/>
      <c r="B208" s="235"/>
      <c r="C208" s="236"/>
      <c r="D208" s="237" t="s">
        <v>148</v>
      </c>
      <c r="E208" s="238" t="s">
        <v>30</v>
      </c>
      <c r="F208" s="239" t="s">
        <v>208</v>
      </c>
      <c r="G208" s="236"/>
      <c r="H208" s="240">
        <v>13.779999999999999</v>
      </c>
      <c r="I208" s="241"/>
      <c r="J208" s="236"/>
      <c r="K208" s="236"/>
      <c r="L208" s="242"/>
      <c r="M208" s="243"/>
      <c r="N208" s="244"/>
      <c r="O208" s="244"/>
      <c r="P208" s="244"/>
      <c r="Q208" s="244"/>
      <c r="R208" s="244"/>
      <c r="S208" s="244"/>
      <c r="T208" s="245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6" t="s">
        <v>148</v>
      </c>
      <c r="AU208" s="246" t="s">
        <v>87</v>
      </c>
      <c r="AV208" s="13" t="s">
        <v>87</v>
      </c>
      <c r="AW208" s="13" t="s">
        <v>37</v>
      </c>
      <c r="AX208" s="13" t="s">
        <v>76</v>
      </c>
      <c r="AY208" s="246" t="s">
        <v>139</v>
      </c>
    </row>
    <row r="209" s="14" customFormat="1">
      <c r="A209" s="14"/>
      <c r="B209" s="247"/>
      <c r="C209" s="248"/>
      <c r="D209" s="237" t="s">
        <v>148</v>
      </c>
      <c r="E209" s="249" t="s">
        <v>30</v>
      </c>
      <c r="F209" s="250" t="s">
        <v>150</v>
      </c>
      <c r="G209" s="248"/>
      <c r="H209" s="251">
        <v>149.47999999999999</v>
      </c>
      <c r="I209" s="252"/>
      <c r="J209" s="248"/>
      <c r="K209" s="248"/>
      <c r="L209" s="253"/>
      <c r="M209" s="254"/>
      <c r="N209" s="255"/>
      <c r="O209" s="255"/>
      <c r="P209" s="255"/>
      <c r="Q209" s="255"/>
      <c r="R209" s="255"/>
      <c r="S209" s="255"/>
      <c r="T209" s="256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7" t="s">
        <v>148</v>
      </c>
      <c r="AU209" s="257" t="s">
        <v>87</v>
      </c>
      <c r="AV209" s="14" t="s">
        <v>146</v>
      </c>
      <c r="AW209" s="14" t="s">
        <v>37</v>
      </c>
      <c r="AX209" s="14" t="s">
        <v>84</v>
      </c>
      <c r="AY209" s="257" t="s">
        <v>139</v>
      </c>
    </row>
    <row r="210" s="2" customFormat="1" ht="16.5" customHeight="1">
      <c r="A210" s="40"/>
      <c r="B210" s="41"/>
      <c r="C210" s="268" t="s">
        <v>309</v>
      </c>
      <c r="D210" s="268" t="s">
        <v>273</v>
      </c>
      <c r="E210" s="269" t="s">
        <v>310</v>
      </c>
      <c r="F210" s="270" t="s">
        <v>311</v>
      </c>
      <c r="G210" s="271" t="s">
        <v>312</v>
      </c>
      <c r="H210" s="272">
        <v>2.2429999999999999</v>
      </c>
      <c r="I210" s="273"/>
      <c r="J210" s="274">
        <f>ROUND(I210*H210,2)</f>
        <v>0</v>
      </c>
      <c r="K210" s="270" t="s">
        <v>145</v>
      </c>
      <c r="L210" s="275"/>
      <c r="M210" s="276" t="s">
        <v>30</v>
      </c>
      <c r="N210" s="277" t="s">
        <v>47</v>
      </c>
      <c r="O210" s="86"/>
      <c r="P210" s="231">
        <f>O210*H210</f>
        <v>0</v>
      </c>
      <c r="Q210" s="231">
        <v>0.001</v>
      </c>
      <c r="R210" s="231">
        <f>Q210*H210</f>
        <v>0.0022429999999999998</v>
      </c>
      <c r="S210" s="231">
        <v>0</v>
      </c>
      <c r="T210" s="232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33" t="s">
        <v>182</v>
      </c>
      <c r="AT210" s="233" t="s">
        <v>273</v>
      </c>
      <c r="AU210" s="233" t="s">
        <v>87</v>
      </c>
      <c r="AY210" s="18" t="s">
        <v>139</v>
      </c>
      <c r="BE210" s="234">
        <f>IF(N210="základní",J210,0)</f>
        <v>0</v>
      </c>
      <c r="BF210" s="234">
        <f>IF(N210="snížená",J210,0)</f>
        <v>0</v>
      </c>
      <c r="BG210" s="234">
        <f>IF(N210="zákl. přenesená",J210,0)</f>
        <v>0</v>
      </c>
      <c r="BH210" s="234">
        <f>IF(N210="sníž. přenesená",J210,0)</f>
        <v>0</v>
      </c>
      <c r="BI210" s="234">
        <f>IF(N210="nulová",J210,0)</f>
        <v>0</v>
      </c>
      <c r="BJ210" s="18" t="s">
        <v>84</v>
      </c>
      <c r="BK210" s="234">
        <f>ROUND(I210*H210,2)</f>
        <v>0</v>
      </c>
      <c r="BL210" s="18" t="s">
        <v>146</v>
      </c>
      <c r="BM210" s="233" t="s">
        <v>313</v>
      </c>
    </row>
    <row r="211" s="13" customFormat="1">
      <c r="A211" s="13"/>
      <c r="B211" s="235"/>
      <c r="C211" s="236"/>
      <c r="D211" s="237" t="s">
        <v>148</v>
      </c>
      <c r="E211" s="238" t="s">
        <v>30</v>
      </c>
      <c r="F211" s="239" t="s">
        <v>314</v>
      </c>
      <c r="G211" s="236"/>
      <c r="H211" s="240">
        <v>1.9610000000000001</v>
      </c>
      <c r="I211" s="241"/>
      <c r="J211" s="236"/>
      <c r="K211" s="236"/>
      <c r="L211" s="242"/>
      <c r="M211" s="243"/>
      <c r="N211" s="244"/>
      <c r="O211" s="244"/>
      <c r="P211" s="244"/>
      <c r="Q211" s="244"/>
      <c r="R211" s="244"/>
      <c r="S211" s="244"/>
      <c r="T211" s="245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6" t="s">
        <v>148</v>
      </c>
      <c r="AU211" s="246" t="s">
        <v>87</v>
      </c>
      <c r="AV211" s="13" t="s">
        <v>87</v>
      </c>
      <c r="AW211" s="13" t="s">
        <v>37</v>
      </c>
      <c r="AX211" s="13" t="s">
        <v>76</v>
      </c>
      <c r="AY211" s="246" t="s">
        <v>139</v>
      </c>
    </row>
    <row r="212" s="13" customFormat="1">
      <c r="A212" s="13"/>
      <c r="B212" s="235"/>
      <c r="C212" s="236"/>
      <c r="D212" s="237" t="s">
        <v>148</v>
      </c>
      <c r="E212" s="238" t="s">
        <v>30</v>
      </c>
      <c r="F212" s="239" t="s">
        <v>315</v>
      </c>
      <c r="G212" s="236"/>
      <c r="H212" s="240">
        <v>0.074999999999999997</v>
      </c>
      <c r="I212" s="241"/>
      <c r="J212" s="236"/>
      <c r="K212" s="236"/>
      <c r="L212" s="242"/>
      <c r="M212" s="243"/>
      <c r="N212" s="244"/>
      <c r="O212" s="244"/>
      <c r="P212" s="244"/>
      <c r="Q212" s="244"/>
      <c r="R212" s="244"/>
      <c r="S212" s="244"/>
      <c r="T212" s="24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6" t="s">
        <v>148</v>
      </c>
      <c r="AU212" s="246" t="s">
        <v>87</v>
      </c>
      <c r="AV212" s="13" t="s">
        <v>87</v>
      </c>
      <c r="AW212" s="13" t="s">
        <v>37</v>
      </c>
      <c r="AX212" s="13" t="s">
        <v>76</v>
      </c>
      <c r="AY212" s="246" t="s">
        <v>139</v>
      </c>
    </row>
    <row r="213" s="13" customFormat="1">
      <c r="A213" s="13"/>
      <c r="B213" s="235"/>
      <c r="C213" s="236"/>
      <c r="D213" s="237" t="s">
        <v>148</v>
      </c>
      <c r="E213" s="238" t="s">
        <v>30</v>
      </c>
      <c r="F213" s="239" t="s">
        <v>316</v>
      </c>
      <c r="G213" s="236"/>
      <c r="H213" s="240">
        <v>0.20699999999999999</v>
      </c>
      <c r="I213" s="241"/>
      <c r="J213" s="236"/>
      <c r="K213" s="236"/>
      <c r="L213" s="242"/>
      <c r="M213" s="243"/>
      <c r="N213" s="244"/>
      <c r="O213" s="244"/>
      <c r="P213" s="244"/>
      <c r="Q213" s="244"/>
      <c r="R213" s="244"/>
      <c r="S213" s="244"/>
      <c r="T213" s="245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6" t="s">
        <v>148</v>
      </c>
      <c r="AU213" s="246" t="s">
        <v>87</v>
      </c>
      <c r="AV213" s="13" t="s">
        <v>87</v>
      </c>
      <c r="AW213" s="13" t="s">
        <v>37</v>
      </c>
      <c r="AX213" s="13" t="s">
        <v>76</v>
      </c>
      <c r="AY213" s="246" t="s">
        <v>139</v>
      </c>
    </row>
    <row r="214" s="14" customFormat="1">
      <c r="A214" s="14"/>
      <c r="B214" s="247"/>
      <c r="C214" s="248"/>
      <c r="D214" s="237" t="s">
        <v>148</v>
      </c>
      <c r="E214" s="249" t="s">
        <v>30</v>
      </c>
      <c r="F214" s="250" t="s">
        <v>150</v>
      </c>
      <c r="G214" s="248"/>
      <c r="H214" s="251">
        <v>2.2429999999999999</v>
      </c>
      <c r="I214" s="252"/>
      <c r="J214" s="248"/>
      <c r="K214" s="248"/>
      <c r="L214" s="253"/>
      <c r="M214" s="254"/>
      <c r="N214" s="255"/>
      <c r="O214" s="255"/>
      <c r="P214" s="255"/>
      <c r="Q214" s="255"/>
      <c r="R214" s="255"/>
      <c r="S214" s="255"/>
      <c r="T214" s="256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7" t="s">
        <v>148</v>
      </c>
      <c r="AU214" s="257" t="s">
        <v>87</v>
      </c>
      <c r="AV214" s="14" t="s">
        <v>146</v>
      </c>
      <c r="AW214" s="14" t="s">
        <v>37</v>
      </c>
      <c r="AX214" s="14" t="s">
        <v>84</v>
      </c>
      <c r="AY214" s="257" t="s">
        <v>139</v>
      </c>
    </row>
    <row r="215" s="12" customFormat="1" ht="22.8" customHeight="1">
      <c r="A215" s="12"/>
      <c r="B215" s="206"/>
      <c r="C215" s="207"/>
      <c r="D215" s="208" t="s">
        <v>75</v>
      </c>
      <c r="E215" s="220" t="s">
        <v>87</v>
      </c>
      <c r="F215" s="220" t="s">
        <v>317</v>
      </c>
      <c r="G215" s="207"/>
      <c r="H215" s="207"/>
      <c r="I215" s="210"/>
      <c r="J215" s="221">
        <f>BK215</f>
        <v>0</v>
      </c>
      <c r="K215" s="207"/>
      <c r="L215" s="212"/>
      <c r="M215" s="213"/>
      <c r="N215" s="214"/>
      <c r="O215" s="214"/>
      <c r="P215" s="215">
        <f>SUM(P216:P218)</f>
        <v>0</v>
      </c>
      <c r="Q215" s="214"/>
      <c r="R215" s="215">
        <f>SUM(R216:R218)</f>
        <v>100.91217</v>
      </c>
      <c r="S215" s="214"/>
      <c r="T215" s="216">
        <f>SUM(T216:T218)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17" t="s">
        <v>84</v>
      </c>
      <c r="AT215" s="218" t="s">
        <v>75</v>
      </c>
      <c r="AU215" s="218" t="s">
        <v>84</v>
      </c>
      <c r="AY215" s="217" t="s">
        <v>139</v>
      </c>
      <c r="BK215" s="219">
        <f>SUM(BK216:BK218)</f>
        <v>0</v>
      </c>
    </row>
    <row r="216" s="2" customFormat="1" ht="21.75" customHeight="1">
      <c r="A216" s="40"/>
      <c r="B216" s="41"/>
      <c r="C216" s="222" t="s">
        <v>318</v>
      </c>
      <c r="D216" s="222" t="s">
        <v>141</v>
      </c>
      <c r="E216" s="223" t="s">
        <v>319</v>
      </c>
      <c r="F216" s="224" t="s">
        <v>320</v>
      </c>
      <c r="G216" s="225" t="s">
        <v>185</v>
      </c>
      <c r="H216" s="226">
        <v>493</v>
      </c>
      <c r="I216" s="227"/>
      <c r="J216" s="228">
        <f>ROUND(I216*H216,2)</f>
        <v>0</v>
      </c>
      <c r="K216" s="224" t="s">
        <v>145</v>
      </c>
      <c r="L216" s="46"/>
      <c r="M216" s="229" t="s">
        <v>30</v>
      </c>
      <c r="N216" s="230" t="s">
        <v>47</v>
      </c>
      <c r="O216" s="86"/>
      <c r="P216" s="231">
        <f>O216*H216</f>
        <v>0</v>
      </c>
      <c r="Q216" s="231">
        <v>0.20469000000000001</v>
      </c>
      <c r="R216" s="231">
        <f>Q216*H216</f>
        <v>100.91217</v>
      </c>
      <c r="S216" s="231">
        <v>0</v>
      </c>
      <c r="T216" s="232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33" t="s">
        <v>146</v>
      </c>
      <c r="AT216" s="233" t="s">
        <v>141</v>
      </c>
      <c r="AU216" s="233" t="s">
        <v>87</v>
      </c>
      <c r="AY216" s="18" t="s">
        <v>139</v>
      </c>
      <c r="BE216" s="234">
        <f>IF(N216="základní",J216,0)</f>
        <v>0</v>
      </c>
      <c r="BF216" s="234">
        <f>IF(N216="snížená",J216,0)</f>
        <v>0</v>
      </c>
      <c r="BG216" s="234">
        <f>IF(N216="zákl. přenesená",J216,0)</f>
        <v>0</v>
      </c>
      <c r="BH216" s="234">
        <f>IF(N216="sníž. přenesená",J216,0)</f>
        <v>0</v>
      </c>
      <c r="BI216" s="234">
        <f>IF(N216="nulová",J216,0)</f>
        <v>0</v>
      </c>
      <c r="BJ216" s="18" t="s">
        <v>84</v>
      </c>
      <c r="BK216" s="234">
        <f>ROUND(I216*H216,2)</f>
        <v>0</v>
      </c>
      <c r="BL216" s="18" t="s">
        <v>146</v>
      </c>
      <c r="BM216" s="233" t="s">
        <v>321</v>
      </c>
    </row>
    <row r="217" s="13" customFormat="1">
      <c r="A217" s="13"/>
      <c r="B217" s="235"/>
      <c r="C217" s="236"/>
      <c r="D217" s="237" t="s">
        <v>148</v>
      </c>
      <c r="E217" s="238" t="s">
        <v>30</v>
      </c>
      <c r="F217" s="239" t="s">
        <v>322</v>
      </c>
      <c r="G217" s="236"/>
      <c r="H217" s="240">
        <v>493</v>
      </c>
      <c r="I217" s="241"/>
      <c r="J217" s="236"/>
      <c r="K217" s="236"/>
      <c r="L217" s="242"/>
      <c r="M217" s="243"/>
      <c r="N217" s="244"/>
      <c r="O217" s="244"/>
      <c r="P217" s="244"/>
      <c r="Q217" s="244"/>
      <c r="R217" s="244"/>
      <c r="S217" s="244"/>
      <c r="T217" s="245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6" t="s">
        <v>148</v>
      </c>
      <c r="AU217" s="246" t="s">
        <v>87</v>
      </c>
      <c r="AV217" s="13" t="s">
        <v>87</v>
      </c>
      <c r="AW217" s="13" t="s">
        <v>37</v>
      </c>
      <c r="AX217" s="13" t="s">
        <v>76</v>
      </c>
      <c r="AY217" s="246" t="s">
        <v>139</v>
      </c>
    </row>
    <row r="218" s="14" customFormat="1">
      <c r="A218" s="14"/>
      <c r="B218" s="247"/>
      <c r="C218" s="248"/>
      <c r="D218" s="237" t="s">
        <v>148</v>
      </c>
      <c r="E218" s="249" t="s">
        <v>30</v>
      </c>
      <c r="F218" s="250" t="s">
        <v>150</v>
      </c>
      <c r="G218" s="248"/>
      <c r="H218" s="251">
        <v>493</v>
      </c>
      <c r="I218" s="252"/>
      <c r="J218" s="248"/>
      <c r="K218" s="248"/>
      <c r="L218" s="253"/>
      <c r="M218" s="254"/>
      <c r="N218" s="255"/>
      <c r="O218" s="255"/>
      <c r="P218" s="255"/>
      <c r="Q218" s="255"/>
      <c r="R218" s="255"/>
      <c r="S218" s="255"/>
      <c r="T218" s="256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7" t="s">
        <v>148</v>
      </c>
      <c r="AU218" s="257" t="s">
        <v>87</v>
      </c>
      <c r="AV218" s="14" t="s">
        <v>146</v>
      </c>
      <c r="AW218" s="14" t="s">
        <v>37</v>
      </c>
      <c r="AX218" s="14" t="s">
        <v>84</v>
      </c>
      <c r="AY218" s="257" t="s">
        <v>139</v>
      </c>
    </row>
    <row r="219" s="12" customFormat="1" ht="22.8" customHeight="1">
      <c r="A219" s="12"/>
      <c r="B219" s="206"/>
      <c r="C219" s="207"/>
      <c r="D219" s="208" t="s">
        <v>75</v>
      </c>
      <c r="E219" s="220" t="s">
        <v>146</v>
      </c>
      <c r="F219" s="220" t="s">
        <v>323</v>
      </c>
      <c r="G219" s="207"/>
      <c r="H219" s="207"/>
      <c r="I219" s="210"/>
      <c r="J219" s="221">
        <f>BK219</f>
        <v>0</v>
      </c>
      <c r="K219" s="207"/>
      <c r="L219" s="212"/>
      <c r="M219" s="213"/>
      <c r="N219" s="214"/>
      <c r="O219" s="214"/>
      <c r="P219" s="215">
        <f>SUM(P220:P243)</f>
        <v>0</v>
      </c>
      <c r="Q219" s="214"/>
      <c r="R219" s="215">
        <f>SUM(R220:R243)</f>
        <v>165.3014187</v>
      </c>
      <c r="S219" s="214"/>
      <c r="T219" s="216">
        <f>SUM(T220:T243)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17" t="s">
        <v>84</v>
      </c>
      <c r="AT219" s="218" t="s">
        <v>75</v>
      </c>
      <c r="AU219" s="218" t="s">
        <v>84</v>
      </c>
      <c r="AY219" s="217" t="s">
        <v>139</v>
      </c>
      <c r="BK219" s="219">
        <f>SUM(BK220:BK243)</f>
        <v>0</v>
      </c>
    </row>
    <row r="220" s="2" customFormat="1" ht="16.5" customHeight="1">
      <c r="A220" s="40"/>
      <c r="B220" s="41"/>
      <c r="C220" s="222" t="s">
        <v>324</v>
      </c>
      <c r="D220" s="222" t="s">
        <v>141</v>
      </c>
      <c r="E220" s="223" t="s">
        <v>325</v>
      </c>
      <c r="F220" s="224" t="s">
        <v>326</v>
      </c>
      <c r="G220" s="225" t="s">
        <v>144</v>
      </c>
      <c r="H220" s="226">
        <v>5.4000000000000004</v>
      </c>
      <c r="I220" s="227"/>
      <c r="J220" s="228">
        <f>ROUND(I220*H220,2)</f>
        <v>0</v>
      </c>
      <c r="K220" s="224" t="s">
        <v>145</v>
      </c>
      <c r="L220" s="46"/>
      <c r="M220" s="229" t="s">
        <v>30</v>
      </c>
      <c r="N220" s="230" t="s">
        <v>47</v>
      </c>
      <c r="O220" s="86"/>
      <c r="P220" s="231">
        <f>O220*H220</f>
        <v>0</v>
      </c>
      <c r="Q220" s="231">
        <v>0.49562</v>
      </c>
      <c r="R220" s="231">
        <f>Q220*H220</f>
        <v>2.6763480000000004</v>
      </c>
      <c r="S220" s="231">
        <v>0</v>
      </c>
      <c r="T220" s="232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33" t="s">
        <v>146</v>
      </c>
      <c r="AT220" s="233" t="s">
        <v>141</v>
      </c>
      <c r="AU220" s="233" t="s">
        <v>87</v>
      </c>
      <c r="AY220" s="18" t="s">
        <v>139</v>
      </c>
      <c r="BE220" s="234">
        <f>IF(N220="základní",J220,0)</f>
        <v>0</v>
      </c>
      <c r="BF220" s="234">
        <f>IF(N220="snížená",J220,0)</f>
        <v>0</v>
      </c>
      <c r="BG220" s="234">
        <f>IF(N220="zákl. přenesená",J220,0)</f>
        <v>0</v>
      </c>
      <c r="BH220" s="234">
        <f>IF(N220="sníž. přenesená",J220,0)</f>
        <v>0</v>
      </c>
      <c r="BI220" s="234">
        <f>IF(N220="nulová",J220,0)</f>
        <v>0</v>
      </c>
      <c r="BJ220" s="18" t="s">
        <v>84</v>
      </c>
      <c r="BK220" s="234">
        <f>ROUND(I220*H220,2)</f>
        <v>0</v>
      </c>
      <c r="BL220" s="18" t="s">
        <v>146</v>
      </c>
      <c r="BM220" s="233" t="s">
        <v>327</v>
      </c>
    </row>
    <row r="221" s="13" customFormat="1">
      <c r="A221" s="13"/>
      <c r="B221" s="235"/>
      <c r="C221" s="236"/>
      <c r="D221" s="237" t="s">
        <v>148</v>
      </c>
      <c r="E221" s="238" t="s">
        <v>30</v>
      </c>
      <c r="F221" s="239" t="s">
        <v>328</v>
      </c>
      <c r="G221" s="236"/>
      <c r="H221" s="240">
        <v>5.4000000000000004</v>
      </c>
      <c r="I221" s="241"/>
      <c r="J221" s="236"/>
      <c r="K221" s="236"/>
      <c r="L221" s="242"/>
      <c r="M221" s="243"/>
      <c r="N221" s="244"/>
      <c r="O221" s="244"/>
      <c r="P221" s="244"/>
      <c r="Q221" s="244"/>
      <c r="R221" s="244"/>
      <c r="S221" s="244"/>
      <c r="T221" s="245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6" t="s">
        <v>148</v>
      </c>
      <c r="AU221" s="246" t="s">
        <v>87</v>
      </c>
      <c r="AV221" s="13" t="s">
        <v>87</v>
      </c>
      <c r="AW221" s="13" t="s">
        <v>37</v>
      </c>
      <c r="AX221" s="13" t="s">
        <v>76</v>
      </c>
      <c r="AY221" s="246" t="s">
        <v>139</v>
      </c>
    </row>
    <row r="222" s="14" customFormat="1">
      <c r="A222" s="14"/>
      <c r="B222" s="247"/>
      <c r="C222" s="248"/>
      <c r="D222" s="237" t="s">
        <v>148</v>
      </c>
      <c r="E222" s="249" t="s">
        <v>30</v>
      </c>
      <c r="F222" s="250" t="s">
        <v>150</v>
      </c>
      <c r="G222" s="248"/>
      <c r="H222" s="251">
        <v>5.4000000000000004</v>
      </c>
      <c r="I222" s="252"/>
      <c r="J222" s="248"/>
      <c r="K222" s="248"/>
      <c r="L222" s="253"/>
      <c r="M222" s="254"/>
      <c r="N222" s="255"/>
      <c r="O222" s="255"/>
      <c r="P222" s="255"/>
      <c r="Q222" s="255"/>
      <c r="R222" s="255"/>
      <c r="S222" s="255"/>
      <c r="T222" s="256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7" t="s">
        <v>148</v>
      </c>
      <c r="AU222" s="257" t="s">
        <v>87</v>
      </c>
      <c r="AV222" s="14" t="s">
        <v>146</v>
      </c>
      <c r="AW222" s="14" t="s">
        <v>37</v>
      </c>
      <c r="AX222" s="14" t="s">
        <v>84</v>
      </c>
      <c r="AY222" s="257" t="s">
        <v>139</v>
      </c>
    </row>
    <row r="223" s="2" customFormat="1" ht="16.5" customHeight="1">
      <c r="A223" s="40"/>
      <c r="B223" s="41"/>
      <c r="C223" s="222" t="s">
        <v>329</v>
      </c>
      <c r="D223" s="222" t="s">
        <v>141</v>
      </c>
      <c r="E223" s="223" t="s">
        <v>330</v>
      </c>
      <c r="F223" s="224" t="s">
        <v>331</v>
      </c>
      <c r="G223" s="225" t="s">
        <v>144</v>
      </c>
      <c r="H223" s="226">
        <v>5.3600000000000003</v>
      </c>
      <c r="I223" s="227"/>
      <c r="J223" s="228">
        <f>ROUND(I223*H223,2)</f>
        <v>0</v>
      </c>
      <c r="K223" s="224" t="s">
        <v>145</v>
      </c>
      <c r="L223" s="46"/>
      <c r="M223" s="229" t="s">
        <v>30</v>
      </c>
      <c r="N223" s="230" t="s">
        <v>47</v>
      </c>
      <c r="O223" s="86"/>
      <c r="P223" s="231">
        <f>O223*H223</f>
        <v>0</v>
      </c>
      <c r="Q223" s="231">
        <v>0.21251999999999999</v>
      </c>
      <c r="R223" s="231">
        <f>Q223*H223</f>
        <v>1.1391072</v>
      </c>
      <c r="S223" s="231">
        <v>0</v>
      </c>
      <c r="T223" s="232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33" t="s">
        <v>146</v>
      </c>
      <c r="AT223" s="233" t="s">
        <v>141</v>
      </c>
      <c r="AU223" s="233" t="s">
        <v>87</v>
      </c>
      <c r="AY223" s="18" t="s">
        <v>139</v>
      </c>
      <c r="BE223" s="234">
        <f>IF(N223="základní",J223,0)</f>
        <v>0</v>
      </c>
      <c r="BF223" s="234">
        <f>IF(N223="snížená",J223,0)</f>
        <v>0</v>
      </c>
      <c r="BG223" s="234">
        <f>IF(N223="zákl. přenesená",J223,0)</f>
        <v>0</v>
      </c>
      <c r="BH223" s="234">
        <f>IF(N223="sníž. přenesená",J223,0)</f>
        <v>0</v>
      </c>
      <c r="BI223" s="234">
        <f>IF(N223="nulová",J223,0)</f>
        <v>0</v>
      </c>
      <c r="BJ223" s="18" t="s">
        <v>84</v>
      </c>
      <c r="BK223" s="234">
        <f>ROUND(I223*H223,2)</f>
        <v>0</v>
      </c>
      <c r="BL223" s="18" t="s">
        <v>146</v>
      </c>
      <c r="BM223" s="233" t="s">
        <v>332</v>
      </c>
    </row>
    <row r="224" s="13" customFormat="1">
      <c r="A224" s="13"/>
      <c r="B224" s="235"/>
      <c r="C224" s="236"/>
      <c r="D224" s="237" t="s">
        <v>148</v>
      </c>
      <c r="E224" s="238" t="s">
        <v>30</v>
      </c>
      <c r="F224" s="239" t="s">
        <v>333</v>
      </c>
      <c r="G224" s="236"/>
      <c r="H224" s="240">
        <v>5.3600000000000003</v>
      </c>
      <c r="I224" s="241"/>
      <c r="J224" s="236"/>
      <c r="K224" s="236"/>
      <c r="L224" s="242"/>
      <c r="M224" s="243"/>
      <c r="N224" s="244"/>
      <c r="O224" s="244"/>
      <c r="P224" s="244"/>
      <c r="Q224" s="244"/>
      <c r="R224" s="244"/>
      <c r="S224" s="244"/>
      <c r="T224" s="245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6" t="s">
        <v>148</v>
      </c>
      <c r="AU224" s="246" t="s">
        <v>87</v>
      </c>
      <c r="AV224" s="13" t="s">
        <v>87</v>
      </c>
      <c r="AW224" s="13" t="s">
        <v>37</v>
      </c>
      <c r="AX224" s="13" t="s">
        <v>76</v>
      </c>
      <c r="AY224" s="246" t="s">
        <v>139</v>
      </c>
    </row>
    <row r="225" s="14" customFormat="1">
      <c r="A225" s="14"/>
      <c r="B225" s="247"/>
      <c r="C225" s="248"/>
      <c r="D225" s="237" t="s">
        <v>148</v>
      </c>
      <c r="E225" s="249" t="s">
        <v>30</v>
      </c>
      <c r="F225" s="250" t="s">
        <v>150</v>
      </c>
      <c r="G225" s="248"/>
      <c r="H225" s="251">
        <v>5.3600000000000003</v>
      </c>
      <c r="I225" s="252"/>
      <c r="J225" s="248"/>
      <c r="K225" s="248"/>
      <c r="L225" s="253"/>
      <c r="M225" s="254"/>
      <c r="N225" s="255"/>
      <c r="O225" s="255"/>
      <c r="P225" s="255"/>
      <c r="Q225" s="255"/>
      <c r="R225" s="255"/>
      <c r="S225" s="255"/>
      <c r="T225" s="256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7" t="s">
        <v>148</v>
      </c>
      <c r="AU225" s="257" t="s">
        <v>87</v>
      </c>
      <c r="AV225" s="14" t="s">
        <v>146</v>
      </c>
      <c r="AW225" s="14" t="s">
        <v>37</v>
      </c>
      <c r="AX225" s="14" t="s">
        <v>84</v>
      </c>
      <c r="AY225" s="257" t="s">
        <v>139</v>
      </c>
    </row>
    <row r="226" s="2" customFormat="1" ht="22.5" customHeight="1">
      <c r="A226" s="40"/>
      <c r="B226" s="41"/>
      <c r="C226" s="222" t="s">
        <v>334</v>
      </c>
      <c r="D226" s="222" t="s">
        <v>141</v>
      </c>
      <c r="E226" s="223" t="s">
        <v>335</v>
      </c>
      <c r="F226" s="224" t="s">
        <v>336</v>
      </c>
      <c r="G226" s="225" t="s">
        <v>197</v>
      </c>
      <c r="H226" s="226">
        <v>83.950000000000003</v>
      </c>
      <c r="I226" s="227"/>
      <c r="J226" s="228">
        <f>ROUND(I226*H226,2)</f>
        <v>0</v>
      </c>
      <c r="K226" s="224" t="s">
        <v>145</v>
      </c>
      <c r="L226" s="46"/>
      <c r="M226" s="229" t="s">
        <v>30</v>
      </c>
      <c r="N226" s="230" t="s">
        <v>47</v>
      </c>
      <c r="O226" s="86"/>
      <c r="P226" s="231">
        <f>O226*H226</f>
        <v>0</v>
      </c>
      <c r="Q226" s="231">
        <v>1.8907700000000001</v>
      </c>
      <c r="R226" s="231">
        <f>Q226*H226</f>
        <v>158.7301415</v>
      </c>
      <c r="S226" s="231">
        <v>0</v>
      </c>
      <c r="T226" s="232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33" t="s">
        <v>146</v>
      </c>
      <c r="AT226" s="233" t="s">
        <v>141</v>
      </c>
      <c r="AU226" s="233" t="s">
        <v>87</v>
      </c>
      <c r="AY226" s="18" t="s">
        <v>139</v>
      </c>
      <c r="BE226" s="234">
        <f>IF(N226="základní",J226,0)</f>
        <v>0</v>
      </c>
      <c r="BF226" s="234">
        <f>IF(N226="snížená",J226,0)</f>
        <v>0</v>
      </c>
      <c r="BG226" s="234">
        <f>IF(N226="zákl. přenesená",J226,0)</f>
        <v>0</v>
      </c>
      <c r="BH226" s="234">
        <f>IF(N226="sníž. přenesená",J226,0)</f>
        <v>0</v>
      </c>
      <c r="BI226" s="234">
        <f>IF(N226="nulová",J226,0)</f>
        <v>0</v>
      </c>
      <c r="BJ226" s="18" t="s">
        <v>84</v>
      </c>
      <c r="BK226" s="234">
        <f>ROUND(I226*H226,2)</f>
        <v>0</v>
      </c>
      <c r="BL226" s="18" t="s">
        <v>146</v>
      </c>
      <c r="BM226" s="233" t="s">
        <v>337</v>
      </c>
    </row>
    <row r="227" s="13" customFormat="1">
      <c r="A227" s="13"/>
      <c r="B227" s="235"/>
      <c r="C227" s="236"/>
      <c r="D227" s="237" t="s">
        <v>148</v>
      </c>
      <c r="E227" s="238" t="s">
        <v>30</v>
      </c>
      <c r="F227" s="239" t="s">
        <v>338</v>
      </c>
      <c r="G227" s="236"/>
      <c r="H227" s="240">
        <v>83.099999999999994</v>
      </c>
      <c r="I227" s="241"/>
      <c r="J227" s="236"/>
      <c r="K227" s="236"/>
      <c r="L227" s="242"/>
      <c r="M227" s="243"/>
      <c r="N227" s="244"/>
      <c r="O227" s="244"/>
      <c r="P227" s="244"/>
      <c r="Q227" s="244"/>
      <c r="R227" s="244"/>
      <c r="S227" s="244"/>
      <c r="T227" s="245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6" t="s">
        <v>148</v>
      </c>
      <c r="AU227" s="246" t="s">
        <v>87</v>
      </c>
      <c r="AV227" s="13" t="s">
        <v>87</v>
      </c>
      <c r="AW227" s="13" t="s">
        <v>37</v>
      </c>
      <c r="AX227" s="13" t="s">
        <v>76</v>
      </c>
      <c r="AY227" s="246" t="s">
        <v>139</v>
      </c>
    </row>
    <row r="228" s="13" customFormat="1">
      <c r="A228" s="13"/>
      <c r="B228" s="235"/>
      <c r="C228" s="236"/>
      <c r="D228" s="237" t="s">
        <v>148</v>
      </c>
      <c r="E228" s="238" t="s">
        <v>30</v>
      </c>
      <c r="F228" s="239" t="s">
        <v>339</v>
      </c>
      <c r="G228" s="236"/>
      <c r="H228" s="240">
        <v>0.84999999999999998</v>
      </c>
      <c r="I228" s="241"/>
      <c r="J228" s="236"/>
      <c r="K228" s="236"/>
      <c r="L228" s="242"/>
      <c r="M228" s="243"/>
      <c r="N228" s="244"/>
      <c r="O228" s="244"/>
      <c r="P228" s="244"/>
      <c r="Q228" s="244"/>
      <c r="R228" s="244"/>
      <c r="S228" s="244"/>
      <c r="T228" s="245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6" t="s">
        <v>148</v>
      </c>
      <c r="AU228" s="246" t="s">
        <v>87</v>
      </c>
      <c r="AV228" s="13" t="s">
        <v>87</v>
      </c>
      <c r="AW228" s="13" t="s">
        <v>37</v>
      </c>
      <c r="AX228" s="13" t="s">
        <v>76</v>
      </c>
      <c r="AY228" s="246" t="s">
        <v>139</v>
      </c>
    </row>
    <row r="229" s="14" customFormat="1">
      <c r="A229" s="14"/>
      <c r="B229" s="247"/>
      <c r="C229" s="248"/>
      <c r="D229" s="237" t="s">
        <v>148</v>
      </c>
      <c r="E229" s="249" t="s">
        <v>30</v>
      </c>
      <c r="F229" s="250" t="s">
        <v>150</v>
      </c>
      <c r="G229" s="248"/>
      <c r="H229" s="251">
        <v>83.950000000000003</v>
      </c>
      <c r="I229" s="252"/>
      <c r="J229" s="248"/>
      <c r="K229" s="248"/>
      <c r="L229" s="253"/>
      <c r="M229" s="254"/>
      <c r="N229" s="255"/>
      <c r="O229" s="255"/>
      <c r="P229" s="255"/>
      <c r="Q229" s="255"/>
      <c r="R229" s="255"/>
      <c r="S229" s="255"/>
      <c r="T229" s="256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7" t="s">
        <v>148</v>
      </c>
      <c r="AU229" s="257" t="s">
        <v>87</v>
      </c>
      <c r="AV229" s="14" t="s">
        <v>146</v>
      </c>
      <c r="AW229" s="14" t="s">
        <v>37</v>
      </c>
      <c r="AX229" s="14" t="s">
        <v>84</v>
      </c>
      <c r="AY229" s="257" t="s">
        <v>139</v>
      </c>
    </row>
    <row r="230" s="2" customFormat="1" ht="21.75" customHeight="1">
      <c r="A230" s="40"/>
      <c r="B230" s="41"/>
      <c r="C230" s="222" t="s">
        <v>340</v>
      </c>
      <c r="D230" s="222" t="s">
        <v>141</v>
      </c>
      <c r="E230" s="223" t="s">
        <v>341</v>
      </c>
      <c r="F230" s="224" t="s">
        <v>342</v>
      </c>
      <c r="G230" s="225" t="s">
        <v>197</v>
      </c>
      <c r="H230" s="226">
        <v>1.1100000000000001</v>
      </c>
      <c r="I230" s="227"/>
      <c r="J230" s="228">
        <f>ROUND(I230*H230,2)</f>
        <v>0</v>
      </c>
      <c r="K230" s="224" t="s">
        <v>145</v>
      </c>
      <c r="L230" s="46"/>
      <c r="M230" s="229" t="s">
        <v>30</v>
      </c>
      <c r="N230" s="230" t="s">
        <v>47</v>
      </c>
      <c r="O230" s="86"/>
      <c r="P230" s="231">
        <f>O230*H230</f>
        <v>0</v>
      </c>
      <c r="Q230" s="231">
        <v>2.234</v>
      </c>
      <c r="R230" s="231">
        <f>Q230*H230</f>
        <v>2.4797400000000001</v>
      </c>
      <c r="S230" s="231">
        <v>0</v>
      </c>
      <c r="T230" s="232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33" t="s">
        <v>146</v>
      </c>
      <c r="AT230" s="233" t="s">
        <v>141</v>
      </c>
      <c r="AU230" s="233" t="s">
        <v>87</v>
      </c>
      <c r="AY230" s="18" t="s">
        <v>139</v>
      </c>
      <c r="BE230" s="234">
        <f>IF(N230="základní",J230,0)</f>
        <v>0</v>
      </c>
      <c r="BF230" s="234">
        <f>IF(N230="snížená",J230,0)</f>
        <v>0</v>
      </c>
      <c r="BG230" s="234">
        <f>IF(N230="zákl. přenesená",J230,0)</f>
        <v>0</v>
      </c>
      <c r="BH230" s="234">
        <f>IF(N230="sníž. přenesená",J230,0)</f>
        <v>0</v>
      </c>
      <c r="BI230" s="234">
        <f>IF(N230="nulová",J230,0)</f>
        <v>0</v>
      </c>
      <c r="BJ230" s="18" t="s">
        <v>84</v>
      </c>
      <c r="BK230" s="234">
        <f>ROUND(I230*H230,2)</f>
        <v>0</v>
      </c>
      <c r="BL230" s="18" t="s">
        <v>146</v>
      </c>
      <c r="BM230" s="233" t="s">
        <v>343</v>
      </c>
    </row>
    <row r="231" s="13" customFormat="1">
      <c r="A231" s="13"/>
      <c r="B231" s="235"/>
      <c r="C231" s="236"/>
      <c r="D231" s="237" t="s">
        <v>148</v>
      </c>
      <c r="E231" s="238" t="s">
        <v>30</v>
      </c>
      <c r="F231" s="239" t="s">
        <v>344</v>
      </c>
      <c r="G231" s="236"/>
      <c r="H231" s="240">
        <v>1.1100000000000001</v>
      </c>
      <c r="I231" s="241"/>
      <c r="J231" s="236"/>
      <c r="K231" s="236"/>
      <c r="L231" s="242"/>
      <c r="M231" s="243"/>
      <c r="N231" s="244"/>
      <c r="O231" s="244"/>
      <c r="P231" s="244"/>
      <c r="Q231" s="244"/>
      <c r="R231" s="244"/>
      <c r="S231" s="244"/>
      <c r="T231" s="245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6" t="s">
        <v>148</v>
      </c>
      <c r="AU231" s="246" t="s">
        <v>87</v>
      </c>
      <c r="AV231" s="13" t="s">
        <v>87</v>
      </c>
      <c r="AW231" s="13" t="s">
        <v>37</v>
      </c>
      <c r="AX231" s="13" t="s">
        <v>76</v>
      </c>
      <c r="AY231" s="246" t="s">
        <v>139</v>
      </c>
    </row>
    <row r="232" s="14" customFormat="1">
      <c r="A232" s="14"/>
      <c r="B232" s="247"/>
      <c r="C232" s="248"/>
      <c r="D232" s="237" t="s">
        <v>148</v>
      </c>
      <c r="E232" s="249" t="s">
        <v>30</v>
      </c>
      <c r="F232" s="250" t="s">
        <v>150</v>
      </c>
      <c r="G232" s="248"/>
      <c r="H232" s="251">
        <v>1.1100000000000001</v>
      </c>
      <c r="I232" s="252"/>
      <c r="J232" s="248"/>
      <c r="K232" s="248"/>
      <c r="L232" s="253"/>
      <c r="M232" s="254"/>
      <c r="N232" s="255"/>
      <c r="O232" s="255"/>
      <c r="P232" s="255"/>
      <c r="Q232" s="255"/>
      <c r="R232" s="255"/>
      <c r="S232" s="255"/>
      <c r="T232" s="256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7" t="s">
        <v>148</v>
      </c>
      <c r="AU232" s="257" t="s">
        <v>87</v>
      </c>
      <c r="AV232" s="14" t="s">
        <v>146</v>
      </c>
      <c r="AW232" s="14" t="s">
        <v>37</v>
      </c>
      <c r="AX232" s="14" t="s">
        <v>84</v>
      </c>
      <c r="AY232" s="257" t="s">
        <v>139</v>
      </c>
    </row>
    <row r="233" s="2" customFormat="1" ht="16.5" customHeight="1">
      <c r="A233" s="40"/>
      <c r="B233" s="41"/>
      <c r="C233" s="222" t="s">
        <v>345</v>
      </c>
      <c r="D233" s="222" t="s">
        <v>141</v>
      </c>
      <c r="E233" s="223" t="s">
        <v>346</v>
      </c>
      <c r="F233" s="224" t="s">
        <v>347</v>
      </c>
      <c r="G233" s="225" t="s">
        <v>197</v>
      </c>
      <c r="H233" s="226">
        <v>7.2359999999999998</v>
      </c>
      <c r="I233" s="227"/>
      <c r="J233" s="228">
        <f>ROUND(I233*H233,2)</f>
        <v>0</v>
      </c>
      <c r="K233" s="224" t="s">
        <v>145</v>
      </c>
      <c r="L233" s="46"/>
      <c r="M233" s="229" t="s">
        <v>30</v>
      </c>
      <c r="N233" s="230" t="s">
        <v>47</v>
      </c>
      <c r="O233" s="86"/>
      <c r="P233" s="231">
        <f>O233*H233</f>
        <v>0</v>
      </c>
      <c r="Q233" s="231">
        <v>0</v>
      </c>
      <c r="R233" s="231">
        <f>Q233*H233</f>
        <v>0</v>
      </c>
      <c r="S233" s="231">
        <v>0</v>
      </c>
      <c r="T233" s="232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33" t="s">
        <v>146</v>
      </c>
      <c r="AT233" s="233" t="s">
        <v>141</v>
      </c>
      <c r="AU233" s="233" t="s">
        <v>87</v>
      </c>
      <c r="AY233" s="18" t="s">
        <v>139</v>
      </c>
      <c r="BE233" s="234">
        <f>IF(N233="základní",J233,0)</f>
        <v>0</v>
      </c>
      <c r="BF233" s="234">
        <f>IF(N233="snížená",J233,0)</f>
        <v>0</v>
      </c>
      <c r="BG233" s="234">
        <f>IF(N233="zákl. přenesená",J233,0)</f>
        <v>0</v>
      </c>
      <c r="BH233" s="234">
        <f>IF(N233="sníž. přenesená",J233,0)</f>
        <v>0</v>
      </c>
      <c r="BI233" s="234">
        <f>IF(N233="nulová",J233,0)</f>
        <v>0</v>
      </c>
      <c r="BJ233" s="18" t="s">
        <v>84</v>
      </c>
      <c r="BK233" s="234">
        <f>ROUND(I233*H233,2)</f>
        <v>0</v>
      </c>
      <c r="BL233" s="18" t="s">
        <v>146</v>
      </c>
      <c r="BM233" s="233" t="s">
        <v>348</v>
      </c>
    </row>
    <row r="234" s="13" customFormat="1">
      <c r="A234" s="13"/>
      <c r="B234" s="235"/>
      <c r="C234" s="236"/>
      <c r="D234" s="237" t="s">
        <v>148</v>
      </c>
      <c r="E234" s="238" t="s">
        <v>30</v>
      </c>
      <c r="F234" s="239" t="s">
        <v>349</v>
      </c>
      <c r="G234" s="236"/>
      <c r="H234" s="240">
        <v>7.2000000000000002</v>
      </c>
      <c r="I234" s="241"/>
      <c r="J234" s="236"/>
      <c r="K234" s="236"/>
      <c r="L234" s="242"/>
      <c r="M234" s="243"/>
      <c r="N234" s="244"/>
      <c r="O234" s="244"/>
      <c r="P234" s="244"/>
      <c r="Q234" s="244"/>
      <c r="R234" s="244"/>
      <c r="S234" s="244"/>
      <c r="T234" s="245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6" t="s">
        <v>148</v>
      </c>
      <c r="AU234" s="246" t="s">
        <v>87</v>
      </c>
      <c r="AV234" s="13" t="s">
        <v>87</v>
      </c>
      <c r="AW234" s="13" t="s">
        <v>37</v>
      </c>
      <c r="AX234" s="13" t="s">
        <v>76</v>
      </c>
      <c r="AY234" s="246" t="s">
        <v>139</v>
      </c>
    </row>
    <row r="235" s="13" customFormat="1">
      <c r="A235" s="13"/>
      <c r="B235" s="235"/>
      <c r="C235" s="236"/>
      <c r="D235" s="237" t="s">
        <v>148</v>
      </c>
      <c r="E235" s="238" t="s">
        <v>30</v>
      </c>
      <c r="F235" s="239" t="s">
        <v>350</v>
      </c>
      <c r="G235" s="236"/>
      <c r="H235" s="240">
        <v>0.035999999999999997</v>
      </c>
      <c r="I235" s="241"/>
      <c r="J235" s="236"/>
      <c r="K235" s="236"/>
      <c r="L235" s="242"/>
      <c r="M235" s="243"/>
      <c r="N235" s="244"/>
      <c r="O235" s="244"/>
      <c r="P235" s="244"/>
      <c r="Q235" s="244"/>
      <c r="R235" s="244"/>
      <c r="S235" s="244"/>
      <c r="T235" s="245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6" t="s">
        <v>148</v>
      </c>
      <c r="AU235" s="246" t="s">
        <v>87</v>
      </c>
      <c r="AV235" s="13" t="s">
        <v>87</v>
      </c>
      <c r="AW235" s="13" t="s">
        <v>37</v>
      </c>
      <c r="AX235" s="13" t="s">
        <v>76</v>
      </c>
      <c r="AY235" s="246" t="s">
        <v>139</v>
      </c>
    </row>
    <row r="236" s="14" customFormat="1">
      <c r="A236" s="14"/>
      <c r="B236" s="247"/>
      <c r="C236" s="248"/>
      <c r="D236" s="237" t="s">
        <v>148</v>
      </c>
      <c r="E236" s="249" t="s">
        <v>30</v>
      </c>
      <c r="F236" s="250" t="s">
        <v>150</v>
      </c>
      <c r="G236" s="248"/>
      <c r="H236" s="251">
        <v>7.2359999999999998</v>
      </c>
      <c r="I236" s="252"/>
      <c r="J236" s="248"/>
      <c r="K236" s="248"/>
      <c r="L236" s="253"/>
      <c r="M236" s="254"/>
      <c r="N236" s="255"/>
      <c r="O236" s="255"/>
      <c r="P236" s="255"/>
      <c r="Q236" s="255"/>
      <c r="R236" s="255"/>
      <c r="S236" s="255"/>
      <c r="T236" s="256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7" t="s">
        <v>148</v>
      </c>
      <c r="AU236" s="257" t="s">
        <v>87</v>
      </c>
      <c r="AV236" s="14" t="s">
        <v>146</v>
      </c>
      <c r="AW236" s="14" t="s">
        <v>37</v>
      </c>
      <c r="AX236" s="14" t="s">
        <v>84</v>
      </c>
      <c r="AY236" s="257" t="s">
        <v>139</v>
      </c>
    </row>
    <row r="237" s="2" customFormat="1" ht="21.75" customHeight="1">
      <c r="A237" s="40"/>
      <c r="B237" s="41"/>
      <c r="C237" s="222" t="s">
        <v>351</v>
      </c>
      <c r="D237" s="222" t="s">
        <v>141</v>
      </c>
      <c r="E237" s="223" t="s">
        <v>352</v>
      </c>
      <c r="F237" s="224" t="s">
        <v>353</v>
      </c>
      <c r="G237" s="225" t="s">
        <v>144</v>
      </c>
      <c r="H237" s="226">
        <v>1.3400000000000001</v>
      </c>
      <c r="I237" s="227"/>
      <c r="J237" s="228">
        <f>ROUND(I237*H237,2)</f>
        <v>0</v>
      </c>
      <c r="K237" s="224" t="s">
        <v>145</v>
      </c>
      <c r="L237" s="46"/>
      <c r="M237" s="229" t="s">
        <v>30</v>
      </c>
      <c r="N237" s="230" t="s">
        <v>47</v>
      </c>
      <c r="O237" s="86"/>
      <c r="P237" s="231">
        <f>O237*H237</f>
        <v>0</v>
      </c>
      <c r="Q237" s="231">
        <v>0.0063200000000000001</v>
      </c>
      <c r="R237" s="231">
        <f>Q237*H237</f>
        <v>0.0084688000000000003</v>
      </c>
      <c r="S237" s="231">
        <v>0</v>
      </c>
      <c r="T237" s="232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33" t="s">
        <v>146</v>
      </c>
      <c r="AT237" s="233" t="s">
        <v>141</v>
      </c>
      <c r="AU237" s="233" t="s">
        <v>87</v>
      </c>
      <c r="AY237" s="18" t="s">
        <v>139</v>
      </c>
      <c r="BE237" s="234">
        <f>IF(N237="základní",J237,0)</f>
        <v>0</v>
      </c>
      <c r="BF237" s="234">
        <f>IF(N237="snížená",J237,0)</f>
        <v>0</v>
      </c>
      <c r="BG237" s="234">
        <f>IF(N237="zákl. přenesená",J237,0)</f>
        <v>0</v>
      </c>
      <c r="BH237" s="234">
        <f>IF(N237="sníž. přenesená",J237,0)</f>
        <v>0</v>
      </c>
      <c r="BI237" s="234">
        <f>IF(N237="nulová",J237,0)</f>
        <v>0</v>
      </c>
      <c r="BJ237" s="18" t="s">
        <v>84</v>
      </c>
      <c r="BK237" s="234">
        <f>ROUND(I237*H237,2)</f>
        <v>0</v>
      </c>
      <c r="BL237" s="18" t="s">
        <v>146</v>
      </c>
      <c r="BM237" s="233" t="s">
        <v>354</v>
      </c>
    </row>
    <row r="238" s="13" customFormat="1">
      <c r="A238" s="13"/>
      <c r="B238" s="235"/>
      <c r="C238" s="236"/>
      <c r="D238" s="237" t="s">
        <v>148</v>
      </c>
      <c r="E238" s="238" t="s">
        <v>30</v>
      </c>
      <c r="F238" s="239" t="s">
        <v>355</v>
      </c>
      <c r="G238" s="236"/>
      <c r="H238" s="240">
        <v>1.3400000000000001</v>
      </c>
      <c r="I238" s="241"/>
      <c r="J238" s="236"/>
      <c r="K238" s="236"/>
      <c r="L238" s="242"/>
      <c r="M238" s="243"/>
      <c r="N238" s="244"/>
      <c r="O238" s="244"/>
      <c r="P238" s="244"/>
      <c r="Q238" s="244"/>
      <c r="R238" s="244"/>
      <c r="S238" s="244"/>
      <c r="T238" s="245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6" t="s">
        <v>148</v>
      </c>
      <c r="AU238" s="246" t="s">
        <v>87</v>
      </c>
      <c r="AV238" s="13" t="s">
        <v>87</v>
      </c>
      <c r="AW238" s="13" t="s">
        <v>37</v>
      </c>
      <c r="AX238" s="13" t="s">
        <v>76</v>
      </c>
      <c r="AY238" s="246" t="s">
        <v>139</v>
      </c>
    </row>
    <row r="239" s="14" customFormat="1">
      <c r="A239" s="14"/>
      <c r="B239" s="247"/>
      <c r="C239" s="248"/>
      <c r="D239" s="237" t="s">
        <v>148</v>
      </c>
      <c r="E239" s="249" t="s">
        <v>30</v>
      </c>
      <c r="F239" s="250" t="s">
        <v>150</v>
      </c>
      <c r="G239" s="248"/>
      <c r="H239" s="251">
        <v>1.3400000000000001</v>
      </c>
      <c r="I239" s="252"/>
      <c r="J239" s="248"/>
      <c r="K239" s="248"/>
      <c r="L239" s="253"/>
      <c r="M239" s="254"/>
      <c r="N239" s="255"/>
      <c r="O239" s="255"/>
      <c r="P239" s="255"/>
      <c r="Q239" s="255"/>
      <c r="R239" s="255"/>
      <c r="S239" s="255"/>
      <c r="T239" s="256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7" t="s">
        <v>148</v>
      </c>
      <c r="AU239" s="257" t="s">
        <v>87</v>
      </c>
      <c r="AV239" s="14" t="s">
        <v>146</v>
      </c>
      <c r="AW239" s="14" t="s">
        <v>37</v>
      </c>
      <c r="AX239" s="14" t="s">
        <v>84</v>
      </c>
      <c r="AY239" s="257" t="s">
        <v>139</v>
      </c>
    </row>
    <row r="240" s="2" customFormat="1" ht="16.5" customHeight="1">
      <c r="A240" s="40"/>
      <c r="B240" s="41"/>
      <c r="C240" s="222" t="s">
        <v>356</v>
      </c>
      <c r="D240" s="222" t="s">
        <v>141</v>
      </c>
      <c r="E240" s="223" t="s">
        <v>357</v>
      </c>
      <c r="F240" s="224" t="s">
        <v>358</v>
      </c>
      <c r="G240" s="225" t="s">
        <v>144</v>
      </c>
      <c r="H240" s="226">
        <v>41.880000000000003</v>
      </c>
      <c r="I240" s="227"/>
      <c r="J240" s="228">
        <f>ROUND(I240*H240,2)</f>
        <v>0</v>
      </c>
      <c r="K240" s="224" t="s">
        <v>145</v>
      </c>
      <c r="L240" s="46"/>
      <c r="M240" s="229" t="s">
        <v>30</v>
      </c>
      <c r="N240" s="230" t="s">
        <v>47</v>
      </c>
      <c r="O240" s="86"/>
      <c r="P240" s="231">
        <f>O240*H240</f>
        <v>0</v>
      </c>
      <c r="Q240" s="231">
        <v>0.0063899999999999998</v>
      </c>
      <c r="R240" s="231">
        <f>Q240*H240</f>
        <v>0.2676132</v>
      </c>
      <c r="S240" s="231">
        <v>0</v>
      </c>
      <c r="T240" s="232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33" t="s">
        <v>146</v>
      </c>
      <c r="AT240" s="233" t="s">
        <v>141</v>
      </c>
      <c r="AU240" s="233" t="s">
        <v>87</v>
      </c>
      <c r="AY240" s="18" t="s">
        <v>139</v>
      </c>
      <c r="BE240" s="234">
        <f>IF(N240="základní",J240,0)</f>
        <v>0</v>
      </c>
      <c r="BF240" s="234">
        <f>IF(N240="snížená",J240,0)</f>
        <v>0</v>
      </c>
      <c r="BG240" s="234">
        <f>IF(N240="zákl. přenesená",J240,0)</f>
        <v>0</v>
      </c>
      <c r="BH240" s="234">
        <f>IF(N240="sníž. přenesená",J240,0)</f>
        <v>0</v>
      </c>
      <c r="BI240" s="234">
        <f>IF(N240="nulová",J240,0)</f>
        <v>0</v>
      </c>
      <c r="BJ240" s="18" t="s">
        <v>84</v>
      </c>
      <c r="BK240" s="234">
        <f>ROUND(I240*H240,2)</f>
        <v>0</v>
      </c>
      <c r="BL240" s="18" t="s">
        <v>146</v>
      </c>
      <c r="BM240" s="233" t="s">
        <v>359</v>
      </c>
    </row>
    <row r="241" s="13" customFormat="1">
      <c r="A241" s="13"/>
      <c r="B241" s="235"/>
      <c r="C241" s="236"/>
      <c r="D241" s="237" t="s">
        <v>148</v>
      </c>
      <c r="E241" s="238" t="s">
        <v>30</v>
      </c>
      <c r="F241" s="239" t="s">
        <v>360</v>
      </c>
      <c r="G241" s="236"/>
      <c r="H241" s="240">
        <v>41.399999999999999</v>
      </c>
      <c r="I241" s="241"/>
      <c r="J241" s="236"/>
      <c r="K241" s="236"/>
      <c r="L241" s="242"/>
      <c r="M241" s="243"/>
      <c r="N241" s="244"/>
      <c r="O241" s="244"/>
      <c r="P241" s="244"/>
      <c r="Q241" s="244"/>
      <c r="R241" s="244"/>
      <c r="S241" s="244"/>
      <c r="T241" s="245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6" t="s">
        <v>148</v>
      </c>
      <c r="AU241" s="246" t="s">
        <v>87</v>
      </c>
      <c r="AV241" s="13" t="s">
        <v>87</v>
      </c>
      <c r="AW241" s="13" t="s">
        <v>37</v>
      </c>
      <c r="AX241" s="13" t="s">
        <v>76</v>
      </c>
      <c r="AY241" s="246" t="s">
        <v>139</v>
      </c>
    </row>
    <row r="242" s="13" customFormat="1">
      <c r="A242" s="13"/>
      <c r="B242" s="235"/>
      <c r="C242" s="236"/>
      <c r="D242" s="237" t="s">
        <v>148</v>
      </c>
      <c r="E242" s="238" t="s">
        <v>30</v>
      </c>
      <c r="F242" s="239" t="s">
        <v>361</v>
      </c>
      <c r="G242" s="236"/>
      <c r="H242" s="240">
        <v>0.47999999999999998</v>
      </c>
      <c r="I242" s="241"/>
      <c r="J242" s="236"/>
      <c r="K242" s="236"/>
      <c r="L242" s="242"/>
      <c r="M242" s="243"/>
      <c r="N242" s="244"/>
      <c r="O242" s="244"/>
      <c r="P242" s="244"/>
      <c r="Q242" s="244"/>
      <c r="R242" s="244"/>
      <c r="S242" s="244"/>
      <c r="T242" s="245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6" t="s">
        <v>148</v>
      </c>
      <c r="AU242" s="246" t="s">
        <v>87</v>
      </c>
      <c r="AV242" s="13" t="s">
        <v>87</v>
      </c>
      <c r="AW242" s="13" t="s">
        <v>37</v>
      </c>
      <c r="AX242" s="13" t="s">
        <v>76</v>
      </c>
      <c r="AY242" s="246" t="s">
        <v>139</v>
      </c>
    </row>
    <row r="243" s="14" customFormat="1">
      <c r="A243" s="14"/>
      <c r="B243" s="247"/>
      <c r="C243" s="248"/>
      <c r="D243" s="237" t="s">
        <v>148</v>
      </c>
      <c r="E243" s="249" t="s">
        <v>30</v>
      </c>
      <c r="F243" s="250" t="s">
        <v>150</v>
      </c>
      <c r="G243" s="248"/>
      <c r="H243" s="251">
        <v>41.880000000000003</v>
      </c>
      <c r="I243" s="252"/>
      <c r="J243" s="248"/>
      <c r="K243" s="248"/>
      <c r="L243" s="253"/>
      <c r="M243" s="254"/>
      <c r="N243" s="255"/>
      <c r="O243" s="255"/>
      <c r="P243" s="255"/>
      <c r="Q243" s="255"/>
      <c r="R243" s="255"/>
      <c r="S243" s="255"/>
      <c r="T243" s="256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7" t="s">
        <v>148</v>
      </c>
      <c r="AU243" s="257" t="s">
        <v>87</v>
      </c>
      <c r="AV243" s="14" t="s">
        <v>146</v>
      </c>
      <c r="AW243" s="14" t="s">
        <v>37</v>
      </c>
      <c r="AX243" s="14" t="s">
        <v>84</v>
      </c>
      <c r="AY243" s="257" t="s">
        <v>139</v>
      </c>
    </row>
    <row r="244" s="12" customFormat="1" ht="22.8" customHeight="1">
      <c r="A244" s="12"/>
      <c r="B244" s="206"/>
      <c r="C244" s="207"/>
      <c r="D244" s="208" t="s">
        <v>75</v>
      </c>
      <c r="E244" s="220" t="s">
        <v>164</v>
      </c>
      <c r="F244" s="220" t="s">
        <v>362</v>
      </c>
      <c r="G244" s="207"/>
      <c r="H244" s="207"/>
      <c r="I244" s="210"/>
      <c r="J244" s="221">
        <f>BK244</f>
        <v>0</v>
      </c>
      <c r="K244" s="207"/>
      <c r="L244" s="212"/>
      <c r="M244" s="213"/>
      <c r="N244" s="214"/>
      <c r="O244" s="214"/>
      <c r="P244" s="215">
        <f>SUM(P245:P268)</f>
        <v>0</v>
      </c>
      <c r="Q244" s="214"/>
      <c r="R244" s="215">
        <f>SUM(R245:R268)</f>
        <v>1016.5801949999999</v>
      </c>
      <c r="S244" s="214"/>
      <c r="T244" s="216">
        <f>SUM(T245:T268)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17" t="s">
        <v>84</v>
      </c>
      <c r="AT244" s="218" t="s">
        <v>75</v>
      </c>
      <c r="AU244" s="218" t="s">
        <v>84</v>
      </c>
      <c r="AY244" s="217" t="s">
        <v>139</v>
      </c>
      <c r="BK244" s="219">
        <f>SUM(BK245:BK268)</f>
        <v>0</v>
      </c>
    </row>
    <row r="245" s="2" customFormat="1" ht="16.5" customHeight="1">
      <c r="A245" s="40"/>
      <c r="B245" s="41"/>
      <c r="C245" s="222" t="s">
        <v>363</v>
      </c>
      <c r="D245" s="222" t="s">
        <v>141</v>
      </c>
      <c r="E245" s="223" t="s">
        <v>364</v>
      </c>
      <c r="F245" s="224" t="s">
        <v>365</v>
      </c>
      <c r="G245" s="225" t="s">
        <v>144</v>
      </c>
      <c r="H245" s="226">
        <v>650</v>
      </c>
      <c r="I245" s="227"/>
      <c r="J245" s="228">
        <f>ROUND(I245*H245,2)</f>
        <v>0</v>
      </c>
      <c r="K245" s="224" t="s">
        <v>145</v>
      </c>
      <c r="L245" s="46"/>
      <c r="M245" s="229" t="s">
        <v>30</v>
      </c>
      <c r="N245" s="230" t="s">
        <v>47</v>
      </c>
      <c r="O245" s="86"/>
      <c r="P245" s="231">
        <f>O245*H245</f>
        <v>0</v>
      </c>
      <c r="Q245" s="231">
        <v>0.47260000000000002</v>
      </c>
      <c r="R245" s="231">
        <f>Q245*H245</f>
        <v>307.19</v>
      </c>
      <c r="S245" s="231">
        <v>0</v>
      </c>
      <c r="T245" s="232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33" t="s">
        <v>146</v>
      </c>
      <c r="AT245" s="233" t="s">
        <v>141</v>
      </c>
      <c r="AU245" s="233" t="s">
        <v>87</v>
      </c>
      <c r="AY245" s="18" t="s">
        <v>139</v>
      </c>
      <c r="BE245" s="234">
        <f>IF(N245="základní",J245,0)</f>
        <v>0</v>
      </c>
      <c r="BF245" s="234">
        <f>IF(N245="snížená",J245,0)</f>
        <v>0</v>
      </c>
      <c r="BG245" s="234">
        <f>IF(N245="zákl. přenesená",J245,0)</f>
        <v>0</v>
      </c>
      <c r="BH245" s="234">
        <f>IF(N245="sníž. přenesená",J245,0)</f>
        <v>0</v>
      </c>
      <c r="BI245" s="234">
        <f>IF(N245="nulová",J245,0)</f>
        <v>0</v>
      </c>
      <c r="BJ245" s="18" t="s">
        <v>84</v>
      </c>
      <c r="BK245" s="234">
        <f>ROUND(I245*H245,2)</f>
        <v>0</v>
      </c>
      <c r="BL245" s="18" t="s">
        <v>146</v>
      </c>
      <c r="BM245" s="233" t="s">
        <v>366</v>
      </c>
    </row>
    <row r="246" s="13" customFormat="1">
      <c r="A246" s="13"/>
      <c r="B246" s="235"/>
      <c r="C246" s="236"/>
      <c r="D246" s="237" t="s">
        <v>148</v>
      </c>
      <c r="E246" s="238" t="s">
        <v>30</v>
      </c>
      <c r="F246" s="239" t="s">
        <v>154</v>
      </c>
      <c r="G246" s="236"/>
      <c r="H246" s="240">
        <v>650</v>
      </c>
      <c r="I246" s="241"/>
      <c r="J246" s="236"/>
      <c r="K246" s="236"/>
      <c r="L246" s="242"/>
      <c r="M246" s="243"/>
      <c r="N246" s="244"/>
      <c r="O246" s="244"/>
      <c r="P246" s="244"/>
      <c r="Q246" s="244"/>
      <c r="R246" s="244"/>
      <c r="S246" s="244"/>
      <c r="T246" s="245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6" t="s">
        <v>148</v>
      </c>
      <c r="AU246" s="246" t="s">
        <v>87</v>
      </c>
      <c r="AV246" s="13" t="s">
        <v>87</v>
      </c>
      <c r="AW246" s="13" t="s">
        <v>37</v>
      </c>
      <c r="AX246" s="13" t="s">
        <v>76</v>
      </c>
      <c r="AY246" s="246" t="s">
        <v>139</v>
      </c>
    </row>
    <row r="247" s="14" customFormat="1">
      <c r="A247" s="14"/>
      <c r="B247" s="247"/>
      <c r="C247" s="248"/>
      <c r="D247" s="237" t="s">
        <v>148</v>
      </c>
      <c r="E247" s="249" t="s">
        <v>30</v>
      </c>
      <c r="F247" s="250" t="s">
        <v>150</v>
      </c>
      <c r="G247" s="248"/>
      <c r="H247" s="251">
        <v>650</v>
      </c>
      <c r="I247" s="252"/>
      <c r="J247" s="248"/>
      <c r="K247" s="248"/>
      <c r="L247" s="253"/>
      <c r="M247" s="254"/>
      <c r="N247" s="255"/>
      <c r="O247" s="255"/>
      <c r="P247" s="255"/>
      <c r="Q247" s="255"/>
      <c r="R247" s="255"/>
      <c r="S247" s="255"/>
      <c r="T247" s="256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7" t="s">
        <v>148</v>
      </c>
      <c r="AU247" s="257" t="s">
        <v>87</v>
      </c>
      <c r="AV247" s="14" t="s">
        <v>146</v>
      </c>
      <c r="AW247" s="14" t="s">
        <v>37</v>
      </c>
      <c r="AX247" s="14" t="s">
        <v>84</v>
      </c>
      <c r="AY247" s="257" t="s">
        <v>139</v>
      </c>
    </row>
    <row r="248" s="2" customFormat="1" ht="21.75" customHeight="1">
      <c r="A248" s="40"/>
      <c r="B248" s="41"/>
      <c r="C248" s="222" t="s">
        <v>367</v>
      </c>
      <c r="D248" s="222" t="s">
        <v>141</v>
      </c>
      <c r="E248" s="223" t="s">
        <v>368</v>
      </c>
      <c r="F248" s="224" t="s">
        <v>369</v>
      </c>
      <c r="G248" s="225" t="s">
        <v>144</v>
      </c>
      <c r="H248" s="226">
        <v>650</v>
      </c>
      <c r="I248" s="227"/>
      <c r="J248" s="228">
        <f>ROUND(I248*H248,2)</f>
        <v>0</v>
      </c>
      <c r="K248" s="224" t="s">
        <v>145</v>
      </c>
      <c r="L248" s="46"/>
      <c r="M248" s="229" t="s">
        <v>30</v>
      </c>
      <c r="N248" s="230" t="s">
        <v>47</v>
      </c>
      <c r="O248" s="86"/>
      <c r="P248" s="231">
        <f>O248*H248</f>
        <v>0</v>
      </c>
      <c r="Q248" s="231">
        <v>0.49586999999999998</v>
      </c>
      <c r="R248" s="231">
        <f>Q248*H248</f>
        <v>322.31549999999999</v>
      </c>
      <c r="S248" s="231">
        <v>0</v>
      </c>
      <c r="T248" s="232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33" t="s">
        <v>146</v>
      </c>
      <c r="AT248" s="233" t="s">
        <v>141</v>
      </c>
      <c r="AU248" s="233" t="s">
        <v>87</v>
      </c>
      <c r="AY248" s="18" t="s">
        <v>139</v>
      </c>
      <c r="BE248" s="234">
        <f>IF(N248="základní",J248,0)</f>
        <v>0</v>
      </c>
      <c r="BF248" s="234">
        <f>IF(N248="snížená",J248,0)</f>
        <v>0</v>
      </c>
      <c r="BG248" s="234">
        <f>IF(N248="zákl. přenesená",J248,0)</f>
        <v>0</v>
      </c>
      <c r="BH248" s="234">
        <f>IF(N248="sníž. přenesená",J248,0)</f>
        <v>0</v>
      </c>
      <c r="BI248" s="234">
        <f>IF(N248="nulová",J248,0)</f>
        <v>0</v>
      </c>
      <c r="BJ248" s="18" t="s">
        <v>84</v>
      </c>
      <c r="BK248" s="234">
        <f>ROUND(I248*H248,2)</f>
        <v>0</v>
      </c>
      <c r="BL248" s="18" t="s">
        <v>146</v>
      </c>
      <c r="BM248" s="233" t="s">
        <v>370</v>
      </c>
    </row>
    <row r="249" s="13" customFormat="1">
      <c r="A249" s="13"/>
      <c r="B249" s="235"/>
      <c r="C249" s="236"/>
      <c r="D249" s="237" t="s">
        <v>148</v>
      </c>
      <c r="E249" s="238" t="s">
        <v>30</v>
      </c>
      <c r="F249" s="239" t="s">
        <v>149</v>
      </c>
      <c r="G249" s="236"/>
      <c r="H249" s="240">
        <v>650</v>
      </c>
      <c r="I249" s="241"/>
      <c r="J249" s="236"/>
      <c r="K249" s="236"/>
      <c r="L249" s="242"/>
      <c r="M249" s="243"/>
      <c r="N249" s="244"/>
      <c r="O249" s="244"/>
      <c r="P249" s="244"/>
      <c r="Q249" s="244"/>
      <c r="R249" s="244"/>
      <c r="S249" s="244"/>
      <c r="T249" s="245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6" t="s">
        <v>148</v>
      </c>
      <c r="AU249" s="246" t="s">
        <v>87</v>
      </c>
      <c r="AV249" s="13" t="s">
        <v>87</v>
      </c>
      <c r="AW249" s="13" t="s">
        <v>37</v>
      </c>
      <c r="AX249" s="13" t="s">
        <v>76</v>
      </c>
      <c r="AY249" s="246" t="s">
        <v>139</v>
      </c>
    </row>
    <row r="250" s="14" customFormat="1">
      <c r="A250" s="14"/>
      <c r="B250" s="247"/>
      <c r="C250" s="248"/>
      <c r="D250" s="237" t="s">
        <v>148</v>
      </c>
      <c r="E250" s="249" t="s">
        <v>30</v>
      </c>
      <c r="F250" s="250" t="s">
        <v>150</v>
      </c>
      <c r="G250" s="248"/>
      <c r="H250" s="251">
        <v>650</v>
      </c>
      <c r="I250" s="252"/>
      <c r="J250" s="248"/>
      <c r="K250" s="248"/>
      <c r="L250" s="253"/>
      <c r="M250" s="254"/>
      <c r="N250" s="255"/>
      <c r="O250" s="255"/>
      <c r="P250" s="255"/>
      <c r="Q250" s="255"/>
      <c r="R250" s="255"/>
      <c r="S250" s="255"/>
      <c r="T250" s="256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7" t="s">
        <v>148</v>
      </c>
      <c r="AU250" s="257" t="s">
        <v>87</v>
      </c>
      <c r="AV250" s="14" t="s">
        <v>146</v>
      </c>
      <c r="AW250" s="14" t="s">
        <v>37</v>
      </c>
      <c r="AX250" s="14" t="s">
        <v>84</v>
      </c>
      <c r="AY250" s="257" t="s">
        <v>139</v>
      </c>
    </row>
    <row r="251" s="2" customFormat="1" ht="21.75" customHeight="1">
      <c r="A251" s="40"/>
      <c r="B251" s="41"/>
      <c r="C251" s="222" t="s">
        <v>371</v>
      </c>
      <c r="D251" s="222" t="s">
        <v>141</v>
      </c>
      <c r="E251" s="223" t="s">
        <v>372</v>
      </c>
      <c r="F251" s="224" t="s">
        <v>373</v>
      </c>
      <c r="G251" s="225" t="s">
        <v>144</v>
      </c>
      <c r="H251" s="226">
        <v>650</v>
      </c>
      <c r="I251" s="227"/>
      <c r="J251" s="228">
        <f>ROUND(I251*H251,2)</f>
        <v>0</v>
      </c>
      <c r="K251" s="224" t="s">
        <v>145</v>
      </c>
      <c r="L251" s="46"/>
      <c r="M251" s="229" t="s">
        <v>30</v>
      </c>
      <c r="N251" s="230" t="s">
        <v>47</v>
      </c>
      <c r="O251" s="86"/>
      <c r="P251" s="231">
        <f>O251*H251</f>
        <v>0</v>
      </c>
      <c r="Q251" s="231">
        <v>0.29010999999999998</v>
      </c>
      <c r="R251" s="231">
        <f>Q251*H251</f>
        <v>188.57149999999999</v>
      </c>
      <c r="S251" s="231">
        <v>0</v>
      </c>
      <c r="T251" s="232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33" t="s">
        <v>146</v>
      </c>
      <c r="AT251" s="233" t="s">
        <v>141</v>
      </c>
      <c r="AU251" s="233" t="s">
        <v>87</v>
      </c>
      <c r="AY251" s="18" t="s">
        <v>139</v>
      </c>
      <c r="BE251" s="234">
        <f>IF(N251="základní",J251,0)</f>
        <v>0</v>
      </c>
      <c r="BF251" s="234">
        <f>IF(N251="snížená",J251,0)</f>
        <v>0</v>
      </c>
      <c r="BG251" s="234">
        <f>IF(N251="zákl. přenesená",J251,0)</f>
        <v>0</v>
      </c>
      <c r="BH251" s="234">
        <f>IF(N251="sníž. přenesená",J251,0)</f>
        <v>0</v>
      </c>
      <c r="BI251" s="234">
        <f>IF(N251="nulová",J251,0)</f>
        <v>0</v>
      </c>
      <c r="BJ251" s="18" t="s">
        <v>84</v>
      </c>
      <c r="BK251" s="234">
        <f>ROUND(I251*H251,2)</f>
        <v>0</v>
      </c>
      <c r="BL251" s="18" t="s">
        <v>146</v>
      </c>
      <c r="BM251" s="233" t="s">
        <v>374</v>
      </c>
    </row>
    <row r="252" s="13" customFormat="1">
      <c r="A252" s="13"/>
      <c r="B252" s="235"/>
      <c r="C252" s="236"/>
      <c r="D252" s="237" t="s">
        <v>148</v>
      </c>
      <c r="E252" s="238" t="s">
        <v>30</v>
      </c>
      <c r="F252" s="239" t="s">
        <v>163</v>
      </c>
      <c r="G252" s="236"/>
      <c r="H252" s="240">
        <v>650</v>
      </c>
      <c r="I252" s="241"/>
      <c r="J252" s="236"/>
      <c r="K252" s="236"/>
      <c r="L252" s="242"/>
      <c r="M252" s="243"/>
      <c r="N252" s="244"/>
      <c r="O252" s="244"/>
      <c r="P252" s="244"/>
      <c r="Q252" s="244"/>
      <c r="R252" s="244"/>
      <c r="S252" s="244"/>
      <c r="T252" s="245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6" t="s">
        <v>148</v>
      </c>
      <c r="AU252" s="246" t="s">
        <v>87</v>
      </c>
      <c r="AV252" s="13" t="s">
        <v>87</v>
      </c>
      <c r="AW252" s="13" t="s">
        <v>37</v>
      </c>
      <c r="AX252" s="13" t="s">
        <v>76</v>
      </c>
      <c r="AY252" s="246" t="s">
        <v>139</v>
      </c>
    </row>
    <row r="253" s="14" customFormat="1">
      <c r="A253" s="14"/>
      <c r="B253" s="247"/>
      <c r="C253" s="248"/>
      <c r="D253" s="237" t="s">
        <v>148</v>
      </c>
      <c r="E253" s="249" t="s">
        <v>30</v>
      </c>
      <c r="F253" s="250" t="s">
        <v>150</v>
      </c>
      <c r="G253" s="248"/>
      <c r="H253" s="251">
        <v>650</v>
      </c>
      <c r="I253" s="252"/>
      <c r="J253" s="248"/>
      <c r="K253" s="248"/>
      <c r="L253" s="253"/>
      <c r="M253" s="254"/>
      <c r="N253" s="255"/>
      <c r="O253" s="255"/>
      <c r="P253" s="255"/>
      <c r="Q253" s="255"/>
      <c r="R253" s="255"/>
      <c r="S253" s="255"/>
      <c r="T253" s="256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7" t="s">
        <v>148</v>
      </c>
      <c r="AU253" s="257" t="s">
        <v>87</v>
      </c>
      <c r="AV253" s="14" t="s">
        <v>146</v>
      </c>
      <c r="AW253" s="14" t="s">
        <v>37</v>
      </c>
      <c r="AX253" s="14" t="s">
        <v>84</v>
      </c>
      <c r="AY253" s="257" t="s">
        <v>139</v>
      </c>
    </row>
    <row r="254" s="2" customFormat="1" ht="16.5" customHeight="1">
      <c r="A254" s="40"/>
      <c r="B254" s="41"/>
      <c r="C254" s="222" t="s">
        <v>375</v>
      </c>
      <c r="D254" s="222" t="s">
        <v>141</v>
      </c>
      <c r="E254" s="223" t="s">
        <v>376</v>
      </c>
      <c r="F254" s="224" t="s">
        <v>377</v>
      </c>
      <c r="G254" s="225" t="s">
        <v>144</v>
      </c>
      <c r="H254" s="226">
        <v>1300</v>
      </c>
      <c r="I254" s="227"/>
      <c r="J254" s="228">
        <f>ROUND(I254*H254,2)</f>
        <v>0</v>
      </c>
      <c r="K254" s="224" t="s">
        <v>145</v>
      </c>
      <c r="L254" s="46"/>
      <c r="M254" s="229" t="s">
        <v>30</v>
      </c>
      <c r="N254" s="230" t="s">
        <v>47</v>
      </c>
      <c r="O254" s="86"/>
      <c r="P254" s="231">
        <f>O254*H254</f>
        <v>0</v>
      </c>
      <c r="Q254" s="231">
        <v>0.00051000000000000004</v>
      </c>
      <c r="R254" s="231">
        <f>Q254*H254</f>
        <v>0.66300000000000003</v>
      </c>
      <c r="S254" s="231">
        <v>0</v>
      </c>
      <c r="T254" s="232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33" t="s">
        <v>146</v>
      </c>
      <c r="AT254" s="233" t="s">
        <v>141</v>
      </c>
      <c r="AU254" s="233" t="s">
        <v>87</v>
      </c>
      <c r="AY254" s="18" t="s">
        <v>139</v>
      </c>
      <c r="BE254" s="234">
        <f>IF(N254="základní",J254,0)</f>
        <v>0</v>
      </c>
      <c r="BF254" s="234">
        <f>IF(N254="snížená",J254,0)</f>
        <v>0</v>
      </c>
      <c r="BG254" s="234">
        <f>IF(N254="zákl. přenesená",J254,0)</f>
        <v>0</v>
      </c>
      <c r="BH254" s="234">
        <f>IF(N254="sníž. přenesená",J254,0)</f>
        <v>0</v>
      </c>
      <c r="BI254" s="234">
        <f>IF(N254="nulová",J254,0)</f>
        <v>0</v>
      </c>
      <c r="BJ254" s="18" t="s">
        <v>84</v>
      </c>
      <c r="BK254" s="234">
        <f>ROUND(I254*H254,2)</f>
        <v>0</v>
      </c>
      <c r="BL254" s="18" t="s">
        <v>146</v>
      </c>
      <c r="BM254" s="233" t="s">
        <v>378</v>
      </c>
    </row>
    <row r="255" s="13" customFormat="1">
      <c r="A255" s="13"/>
      <c r="B255" s="235"/>
      <c r="C255" s="236"/>
      <c r="D255" s="237" t="s">
        <v>148</v>
      </c>
      <c r="E255" s="238" t="s">
        <v>30</v>
      </c>
      <c r="F255" s="239" t="s">
        <v>379</v>
      </c>
      <c r="G255" s="236"/>
      <c r="H255" s="240">
        <v>1300</v>
      </c>
      <c r="I255" s="241"/>
      <c r="J255" s="236"/>
      <c r="K255" s="236"/>
      <c r="L255" s="242"/>
      <c r="M255" s="243"/>
      <c r="N255" s="244"/>
      <c r="O255" s="244"/>
      <c r="P255" s="244"/>
      <c r="Q255" s="244"/>
      <c r="R255" s="244"/>
      <c r="S255" s="244"/>
      <c r="T255" s="245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6" t="s">
        <v>148</v>
      </c>
      <c r="AU255" s="246" t="s">
        <v>87</v>
      </c>
      <c r="AV255" s="13" t="s">
        <v>87</v>
      </c>
      <c r="AW255" s="13" t="s">
        <v>37</v>
      </c>
      <c r="AX255" s="13" t="s">
        <v>76</v>
      </c>
      <c r="AY255" s="246" t="s">
        <v>139</v>
      </c>
    </row>
    <row r="256" s="14" customFormat="1">
      <c r="A256" s="14"/>
      <c r="B256" s="247"/>
      <c r="C256" s="248"/>
      <c r="D256" s="237" t="s">
        <v>148</v>
      </c>
      <c r="E256" s="249" t="s">
        <v>30</v>
      </c>
      <c r="F256" s="250" t="s">
        <v>150</v>
      </c>
      <c r="G256" s="248"/>
      <c r="H256" s="251">
        <v>1300</v>
      </c>
      <c r="I256" s="252"/>
      <c r="J256" s="248"/>
      <c r="K256" s="248"/>
      <c r="L256" s="253"/>
      <c r="M256" s="254"/>
      <c r="N256" s="255"/>
      <c r="O256" s="255"/>
      <c r="P256" s="255"/>
      <c r="Q256" s="255"/>
      <c r="R256" s="255"/>
      <c r="S256" s="255"/>
      <c r="T256" s="256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7" t="s">
        <v>148</v>
      </c>
      <c r="AU256" s="257" t="s">
        <v>87</v>
      </c>
      <c r="AV256" s="14" t="s">
        <v>146</v>
      </c>
      <c r="AW256" s="14" t="s">
        <v>37</v>
      </c>
      <c r="AX256" s="14" t="s">
        <v>84</v>
      </c>
      <c r="AY256" s="257" t="s">
        <v>139</v>
      </c>
    </row>
    <row r="257" s="2" customFormat="1" ht="21.75" customHeight="1">
      <c r="A257" s="40"/>
      <c r="B257" s="41"/>
      <c r="C257" s="222" t="s">
        <v>380</v>
      </c>
      <c r="D257" s="222" t="s">
        <v>141</v>
      </c>
      <c r="E257" s="223" t="s">
        <v>381</v>
      </c>
      <c r="F257" s="224" t="s">
        <v>382</v>
      </c>
      <c r="G257" s="225" t="s">
        <v>144</v>
      </c>
      <c r="H257" s="226">
        <v>650</v>
      </c>
      <c r="I257" s="227"/>
      <c r="J257" s="228">
        <f>ROUND(I257*H257,2)</f>
        <v>0</v>
      </c>
      <c r="K257" s="224" t="s">
        <v>145</v>
      </c>
      <c r="L257" s="46"/>
      <c r="M257" s="229" t="s">
        <v>30</v>
      </c>
      <c r="N257" s="230" t="s">
        <v>47</v>
      </c>
      <c r="O257" s="86"/>
      <c r="P257" s="231">
        <f>O257*H257</f>
        <v>0</v>
      </c>
      <c r="Q257" s="231">
        <v>0.12087000000000001</v>
      </c>
      <c r="R257" s="231">
        <f>Q257*H257</f>
        <v>78.5655</v>
      </c>
      <c r="S257" s="231">
        <v>0</v>
      </c>
      <c r="T257" s="232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33" t="s">
        <v>146</v>
      </c>
      <c r="AT257" s="233" t="s">
        <v>141</v>
      </c>
      <c r="AU257" s="233" t="s">
        <v>87</v>
      </c>
      <c r="AY257" s="18" t="s">
        <v>139</v>
      </c>
      <c r="BE257" s="234">
        <f>IF(N257="základní",J257,0)</f>
        <v>0</v>
      </c>
      <c r="BF257" s="234">
        <f>IF(N257="snížená",J257,0)</f>
        <v>0</v>
      </c>
      <c r="BG257" s="234">
        <f>IF(N257="zákl. přenesená",J257,0)</f>
        <v>0</v>
      </c>
      <c r="BH257" s="234">
        <f>IF(N257="sníž. přenesená",J257,0)</f>
        <v>0</v>
      </c>
      <c r="BI257" s="234">
        <f>IF(N257="nulová",J257,0)</f>
        <v>0</v>
      </c>
      <c r="BJ257" s="18" t="s">
        <v>84</v>
      </c>
      <c r="BK257" s="234">
        <f>ROUND(I257*H257,2)</f>
        <v>0</v>
      </c>
      <c r="BL257" s="18" t="s">
        <v>146</v>
      </c>
      <c r="BM257" s="233" t="s">
        <v>383</v>
      </c>
    </row>
    <row r="258" s="13" customFormat="1">
      <c r="A258" s="13"/>
      <c r="B258" s="235"/>
      <c r="C258" s="236"/>
      <c r="D258" s="237" t="s">
        <v>148</v>
      </c>
      <c r="E258" s="238" t="s">
        <v>30</v>
      </c>
      <c r="F258" s="239" t="s">
        <v>168</v>
      </c>
      <c r="G258" s="236"/>
      <c r="H258" s="240">
        <v>650</v>
      </c>
      <c r="I258" s="241"/>
      <c r="J258" s="236"/>
      <c r="K258" s="236"/>
      <c r="L258" s="242"/>
      <c r="M258" s="243"/>
      <c r="N258" s="244"/>
      <c r="O258" s="244"/>
      <c r="P258" s="244"/>
      <c r="Q258" s="244"/>
      <c r="R258" s="244"/>
      <c r="S258" s="244"/>
      <c r="T258" s="245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6" t="s">
        <v>148</v>
      </c>
      <c r="AU258" s="246" t="s">
        <v>87</v>
      </c>
      <c r="AV258" s="13" t="s">
        <v>87</v>
      </c>
      <c r="AW258" s="13" t="s">
        <v>37</v>
      </c>
      <c r="AX258" s="13" t="s">
        <v>76</v>
      </c>
      <c r="AY258" s="246" t="s">
        <v>139</v>
      </c>
    </row>
    <row r="259" s="14" customFormat="1">
      <c r="A259" s="14"/>
      <c r="B259" s="247"/>
      <c r="C259" s="248"/>
      <c r="D259" s="237" t="s">
        <v>148</v>
      </c>
      <c r="E259" s="249" t="s">
        <v>30</v>
      </c>
      <c r="F259" s="250" t="s">
        <v>150</v>
      </c>
      <c r="G259" s="248"/>
      <c r="H259" s="251">
        <v>650</v>
      </c>
      <c r="I259" s="252"/>
      <c r="J259" s="248"/>
      <c r="K259" s="248"/>
      <c r="L259" s="253"/>
      <c r="M259" s="254"/>
      <c r="N259" s="255"/>
      <c r="O259" s="255"/>
      <c r="P259" s="255"/>
      <c r="Q259" s="255"/>
      <c r="R259" s="255"/>
      <c r="S259" s="255"/>
      <c r="T259" s="256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7" t="s">
        <v>148</v>
      </c>
      <c r="AU259" s="257" t="s">
        <v>87</v>
      </c>
      <c r="AV259" s="14" t="s">
        <v>146</v>
      </c>
      <c r="AW259" s="14" t="s">
        <v>37</v>
      </c>
      <c r="AX259" s="14" t="s">
        <v>84</v>
      </c>
      <c r="AY259" s="257" t="s">
        <v>139</v>
      </c>
    </row>
    <row r="260" s="2" customFormat="1" ht="21.75" customHeight="1">
      <c r="A260" s="40"/>
      <c r="B260" s="41"/>
      <c r="C260" s="222" t="s">
        <v>384</v>
      </c>
      <c r="D260" s="222" t="s">
        <v>141</v>
      </c>
      <c r="E260" s="223" t="s">
        <v>385</v>
      </c>
      <c r="F260" s="224" t="s">
        <v>386</v>
      </c>
      <c r="G260" s="225" t="s">
        <v>144</v>
      </c>
      <c r="H260" s="226">
        <v>650</v>
      </c>
      <c r="I260" s="227"/>
      <c r="J260" s="228">
        <f>ROUND(I260*H260,2)</f>
        <v>0</v>
      </c>
      <c r="K260" s="224" t="s">
        <v>145</v>
      </c>
      <c r="L260" s="46"/>
      <c r="M260" s="229" t="s">
        <v>30</v>
      </c>
      <c r="N260" s="230" t="s">
        <v>47</v>
      </c>
      <c r="O260" s="86"/>
      <c r="P260" s="231">
        <f>O260*H260</f>
        <v>0</v>
      </c>
      <c r="Q260" s="231">
        <v>0.18151999999999999</v>
      </c>
      <c r="R260" s="231">
        <f>Q260*H260</f>
        <v>117.98799999999999</v>
      </c>
      <c r="S260" s="231">
        <v>0</v>
      </c>
      <c r="T260" s="232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33" t="s">
        <v>146</v>
      </c>
      <c r="AT260" s="233" t="s">
        <v>141</v>
      </c>
      <c r="AU260" s="233" t="s">
        <v>87</v>
      </c>
      <c r="AY260" s="18" t="s">
        <v>139</v>
      </c>
      <c r="BE260" s="234">
        <f>IF(N260="základní",J260,0)</f>
        <v>0</v>
      </c>
      <c r="BF260" s="234">
        <f>IF(N260="snížená",J260,0)</f>
        <v>0</v>
      </c>
      <c r="BG260" s="234">
        <f>IF(N260="zákl. přenesená",J260,0)</f>
        <v>0</v>
      </c>
      <c r="BH260" s="234">
        <f>IF(N260="sníž. přenesená",J260,0)</f>
        <v>0</v>
      </c>
      <c r="BI260" s="234">
        <f>IF(N260="nulová",J260,0)</f>
        <v>0</v>
      </c>
      <c r="BJ260" s="18" t="s">
        <v>84</v>
      </c>
      <c r="BK260" s="234">
        <f>ROUND(I260*H260,2)</f>
        <v>0</v>
      </c>
      <c r="BL260" s="18" t="s">
        <v>146</v>
      </c>
      <c r="BM260" s="233" t="s">
        <v>387</v>
      </c>
    </row>
    <row r="261" s="13" customFormat="1">
      <c r="A261" s="13"/>
      <c r="B261" s="235"/>
      <c r="C261" s="236"/>
      <c r="D261" s="237" t="s">
        <v>148</v>
      </c>
      <c r="E261" s="238" t="s">
        <v>30</v>
      </c>
      <c r="F261" s="239" t="s">
        <v>159</v>
      </c>
      <c r="G261" s="236"/>
      <c r="H261" s="240">
        <v>650</v>
      </c>
      <c r="I261" s="241"/>
      <c r="J261" s="236"/>
      <c r="K261" s="236"/>
      <c r="L261" s="242"/>
      <c r="M261" s="243"/>
      <c r="N261" s="244"/>
      <c r="O261" s="244"/>
      <c r="P261" s="244"/>
      <c r="Q261" s="244"/>
      <c r="R261" s="244"/>
      <c r="S261" s="244"/>
      <c r="T261" s="245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6" t="s">
        <v>148</v>
      </c>
      <c r="AU261" s="246" t="s">
        <v>87</v>
      </c>
      <c r="AV261" s="13" t="s">
        <v>87</v>
      </c>
      <c r="AW261" s="13" t="s">
        <v>37</v>
      </c>
      <c r="AX261" s="13" t="s">
        <v>76</v>
      </c>
      <c r="AY261" s="246" t="s">
        <v>139</v>
      </c>
    </row>
    <row r="262" s="14" customFormat="1">
      <c r="A262" s="14"/>
      <c r="B262" s="247"/>
      <c r="C262" s="248"/>
      <c r="D262" s="237" t="s">
        <v>148</v>
      </c>
      <c r="E262" s="249" t="s">
        <v>30</v>
      </c>
      <c r="F262" s="250" t="s">
        <v>150</v>
      </c>
      <c r="G262" s="248"/>
      <c r="H262" s="251">
        <v>650</v>
      </c>
      <c r="I262" s="252"/>
      <c r="J262" s="248"/>
      <c r="K262" s="248"/>
      <c r="L262" s="253"/>
      <c r="M262" s="254"/>
      <c r="N262" s="255"/>
      <c r="O262" s="255"/>
      <c r="P262" s="255"/>
      <c r="Q262" s="255"/>
      <c r="R262" s="255"/>
      <c r="S262" s="255"/>
      <c r="T262" s="256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7" t="s">
        <v>148</v>
      </c>
      <c r="AU262" s="257" t="s">
        <v>87</v>
      </c>
      <c r="AV262" s="14" t="s">
        <v>146</v>
      </c>
      <c r="AW262" s="14" t="s">
        <v>37</v>
      </c>
      <c r="AX262" s="14" t="s">
        <v>84</v>
      </c>
      <c r="AY262" s="257" t="s">
        <v>139</v>
      </c>
    </row>
    <row r="263" s="2" customFormat="1" ht="33" customHeight="1">
      <c r="A263" s="40"/>
      <c r="B263" s="41"/>
      <c r="C263" s="222" t="s">
        <v>388</v>
      </c>
      <c r="D263" s="222" t="s">
        <v>141</v>
      </c>
      <c r="E263" s="223" t="s">
        <v>389</v>
      </c>
      <c r="F263" s="224" t="s">
        <v>390</v>
      </c>
      <c r="G263" s="225" t="s">
        <v>144</v>
      </c>
      <c r="H263" s="226">
        <v>5.3600000000000003</v>
      </c>
      <c r="I263" s="227"/>
      <c r="J263" s="228">
        <f>ROUND(I263*H263,2)</f>
        <v>0</v>
      </c>
      <c r="K263" s="224" t="s">
        <v>145</v>
      </c>
      <c r="L263" s="46"/>
      <c r="M263" s="229" t="s">
        <v>30</v>
      </c>
      <c r="N263" s="230" t="s">
        <v>47</v>
      </c>
      <c r="O263" s="86"/>
      <c r="P263" s="231">
        <f>O263*H263</f>
        <v>0</v>
      </c>
      <c r="Q263" s="231">
        <v>0.10100000000000001</v>
      </c>
      <c r="R263" s="231">
        <f>Q263*H263</f>
        <v>0.54136000000000006</v>
      </c>
      <c r="S263" s="231">
        <v>0</v>
      </c>
      <c r="T263" s="232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33" t="s">
        <v>146</v>
      </c>
      <c r="AT263" s="233" t="s">
        <v>141</v>
      </c>
      <c r="AU263" s="233" t="s">
        <v>87</v>
      </c>
      <c r="AY263" s="18" t="s">
        <v>139</v>
      </c>
      <c r="BE263" s="234">
        <f>IF(N263="základní",J263,0)</f>
        <v>0</v>
      </c>
      <c r="BF263" s="234">
        <f>IF(N263="snížená",J263,0)</f>
        <v>0</v>
      </c>
      <c r="BG263" s="234">
        <f>IF(N263="zákl. přenesená",J263,0)</f>
        <v>0</v>
      </c>
      <c r="BH263" s="234">
        <f>IF(N263="sníž. přenesená",J263,0)</f>
        <v>0</v>
      </c>
      <c r="BI263" s="234">
        <f>IF(N263="nulová",J263,0)</f>
        <v>0</v>
      </c>
      <c r="BJ263" s="18" t="s">
        <v>84</v>
      </c>
      <c r="BK263" s="234">
        <f>ROUND(I263*H263,2)</f>
        <v>0</v>
      </c>
      <c r="BL263" s="18" t="s">
        <v>146</v>
      </c>
      <c r="BM263" s="233" t="s">
        <v>391</v>
      </c>
    </row>
    <row r="264" s="13" customFormat="1">
      <c r="A264" s="13"/>
      <c r="B264" s="235"/>
      <c r="C264" s="236"/>
      <c r="D264" s="237" t="s">
        <v>148</v>
      </c>
      <c r="E264" s="238" t="s">
        <v>30</v>
      </c>
      <c r="F264" s="239" t="s">
        <v>333</v>
      </c>
      <c r="G264" s="236"/>
      <c r="H264" s="240">
        <v>5.3600000000000003</v>
      </c>
      <c r="I264" s="241"/>
      <c r="J264" s="236"/>
      <c r="K264" s="236"/>
      <c r="L264" s="242"/>
      <c r="M264" s="243"/>
      <c r="N264" s="244"/>
      <c r="O264" s="244"/>
      <c r="P264" s="244"/>
      <c r="Q264" s="244"/>
      <c r="R264" s="244"/>
      <c r="S264" s="244"/>
      <c r="T264" s="245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6" t="s">
        <v>148</v>
      </c>
      <c r="AU264" s="246" t="s">
        <v>87</v>
      </c>
      <c r="AV264" s="13" t="s">
        <v>87</v>
      </c>
      <c r="AW264" s="13" t="s">
        <v>37</v>
      </c>
      <c r="AX264" s="13" t="s">
        <v>76</v>
      </c>
      <c r="AY264" s="246" t="s">
        <v>139</v>
      </c>
    </row>
    <row r="265" s="14" customFormat="1">
      <c r="A265" s="14"/>
      <c r="B265" s="247"/>
      <c r="C265" s="248"/>
      <c r="D265" s="237" t="s">
        <v>148</v>
      </c>
      <c r="E265" s="249" t="s">
        <v>30</v>
      </c>
      <c r="F265" s="250" t="s">
        <v>150</v>
      </c>
      <c r="G265" s="248"/>
      <c r="H265" s="251">
        <v>5.3600000000000003</v>
      </c>
      <c r="I265" s="252"/>
      <c r="J265" s="248"/>
      <c r="K265" s="248"/>
      <c r="L265" s="253"/>
      <c r="M265" s="254"/>
      <c r="N265" s="255"/>
      <c r="O265" s="255"/>
      <c r="P265" s="255"/>
      <c r="Q265" s="255"/>
      <c r="R265" s="255"/>
      <c r="S265" s="255"/>
      <c r="T265" s="256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7" t="s">
        <v>148</v>
      </c>
      <c r="AU265" s="257" t="s">
        <v>87</v>
      </c>
      <c r="AV265" s="14" t="s">
        <v>146</v>
      </c>
      <c r="AW265" s="14" t="s">
        <v>37</v>
      </c>
      <c r="AX265" s="14" t="s">
        <v>84</v>
      </c>
      <c r="AY265" s="257" t="s">
        <v>139</v>
      </c>
    </row>
    <row r="266" s="2" customFormat="1" ht="16.5" customHeight="1">
      <c r="A266" s="40"/>
      <c r="B266" s="41"/>
      <c r="C266" s="268" t="s">
        <v>392</v>
      </c>
      <c r="D266" s="268" t="s">
        <v>273</v>
      </c>
      <c r="E266" s="269" t="s">
        <v>393</v>
      </c>
      <c r="F266" s="270" t="s">
        <v>394</v>
      </c>
      <c r="G266" s="271" t="s">
        <v>144</v>
      </c>
      <c r="H266" s="272">
        <v>5.5209999999999999</v>
      </c>
      <c r="I266" s="273"/>
      <c r="J266" s="274">
        <f>ROUND(I266*H266,2)</f>
        <v>0</v>
      </c>
      <c r="K266" s="270" t="s">
        <v>145</v>
      </c>
      <c r="L266" s="275"/>
      <c r="M266" s="276" t="s">
        <v>30</v>
      </c>
      <c r="N266" s="277" t="s">
        <v>47</v>
      </c>
      <c r="O266" s="86"/>
      <c r="P266" s="231">
        <f>O266*H266</f>
        <v>0</v>
      </c>
      <c r="Q266" s="231">
        <v>0.13500000000000001</v>
      </c>
      <c r="R266" s="231">
        <f>Q266*H266</f>
        <v>0.74533500000000008</v>
      </c>
      <c r="S266" s="231">
        <v>0</v>
      </c>
      <c r="T266" s="232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33" t="s">
        <v>182</v>
      </c>
      <c r="AT266" s="233" t="s">
        <v>273</v>
      </c>
      <c r="AU266" s="233" t="s">
        <v>87</v>
      </c>
      <c r="AY266" s="18" t="s">
        <v>139</v>
      </c>
      <c r="BE266" s="234">
        <f>IF(N266="základní",J266,0)</f>
        <v>0</v>
      </c>
      <c r="BF266" s="234">
        <f>IF(N266="snížená",J266,0)</f>
        <v>0</v>
      </c>
      <c r="BG266" s="234">
        <f>IF(N266="zákl. přenesená",J266,0)</f>
        <v>0</v>
      </c>
      <c r="BH266" s="234">
        <f>IF(N266="sníž. přenesená",J266,0)</f>
        <v>0</v>
      </c>
      <c r="BI266" s="234">
        <f>IF(N266="nulová",J266,0)</f>
        <v>0</v>
      </c>
      <c r="BJ266" s="18" t="s">
        <v>84</v>
      </c>
      <c r="BK266" s="234">
        <f>ROUND(I266*H266,2)</f>
        <v>0</v>
      </c>
      <c r="BL266" s="18" t="s">
        <v>146</v>
      </c>
      <c r="BM266" s="233" t="s">
        <v>395</v>
      </c>
    </row>
    <row r="267" s="13" customFormat="1">
      <c r="A267" s="13"/>
      <c r="B267" s="235"/>
      <c r="C267" s="236"/>
      <c r="D267" s="237" t="s">
        <v>148</v>
      </c>
      <c r="E267" s="238" t="s">
        <v>30</v>
      </c>
      <c r="F267" s="239" t="s">
        <v>396</v>
      </c>
      <c r="G267" s="236"/>
      <c r="H267" s="240">
        <v>5.5209999999999999</v>
      </c>
      <c r="I267" s="241"/>
      <c r="J267" s="236"/>
      <c r="K267" s="236"/>
      <c r="L267" s="242"/>
      <c r="M267" s="243"/>
      <c r="N267" s="244"/>
      <c r="O267" s="244"/>
      <c r="P267" s="244"/>
      <c r="Q267" s="244"/>
      <c r="R267" s="244"/>
      <c r="S267" s="244"/>
      <c r="T267" s="245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6" t="s">
        <v>148</v>
      </c>
      <c r="AU267" s="246" t="s">
        <v>87</v>
      </c>
      <c r="AV267" s="13" t="s">
        <v>87</v>
      </c>
      <c r="AW267" s="13" t="s">
        <v>37</v>
      </c>
      <c r="AX267" s="13" t="s">
        <v>76</v>
      </c>
      <c r="AY267" s="246" t="s">
        <v>139</v>
      </c>
    </row>
    <row r="268" s="14" customFormat="1">
      <c r="A268" s="14"/>
      <c r="B268" s="247"/>
      <c r="C268" s="248"/>
      <c r="D268" s="237" t="s">
        <v>148</v>
      </c>
      <c r="E268" s="249" t="s">
        <v>30</v>
      </c>
      <c r="F268" s="250" t="s">
        <v>150</v>
      </c>
      <c r="G268" s="248"/>
      <c r="H268" s="251">
        <v>5.5209999999999999</v>
      </c>
      <c r="I268" s="252"/>
      <c r="J268" s="248"/>
      <c r="K268" s="248"/>
      <c r="L268" s="253"/>
      <c r="M268" s="254"/>
      <c r="N268" s="255"/>
      <c r="O268" s="255"/>
      <c r="P268" s="255"/>
      <c r="Q268" s="255"/>
      <c r="R268" s="255"/>
      <c r="S268" s="255"/>
      <c r="T268" s="256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7" t="s">
        <v>148</v>
      </c>
      <c r="AU268" s="257" t="s">
        <v>87</v>
      </c>
      <c r="AV268" s="14" t="s">
        <v>146</v>
      </c>
      <c r="AW268" s="14" t="s">
        <v>37</v>
      </c>
      <c r="AX268" s="14" t="s">
        <v>84</v>
      </c>
      <c r="AY268" s="257" t="s">
        <v>139</v>
      </c>
    </row>
    <row r="269" s="12" customFormat="1" ht="22.8" customHeight="1">
      <c r="A269" s="12"/>
      <c r="B269" s="206"/>
      <c r="C269" s="207"/>
      <c r="D269" s="208" t="s">
        <v>75</v>
      </c>
      <c r="E269" s="220" t="s">
        <v>182</v>
      </c>
      <c r="F269" s="220" t="s">
        <v>397</v>
      </c>
      <c r="G269" s="207"/>
      <c r="H269" s="207"/>
      <c r="I269" s="210"/>
      <c r="J269" s="221">
        <f>BK269</f>
        <v>0</v>
      </c>
      <c r="K269" s="207"/>
      <c r="L269" s="212"/>
      <c r="M269" s="213"/>
      <c r="N269" s="214"/>
      <c r="O269" s="214"/>
      <c r="P269" s="215">
        <f>SUM(P270:P482)</f>
        <v>0</v>
      </c>
      <c r="Q269" s="214"/>
      <c r="R269" s="215">
        <f>SUM(R270:R482)</f>
        <v>36.809646580000006</v>
      </c>
      <c r="S269" s="214"/>
      <c r="T269" s="216">
        <f>SUM(T270:T482)</f>
        <v>0.30000000000000004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17" t="s">
        <v>84</v>
      </c>
      <c r="AT269" s="218" t="s">
        <v>75</v>
      </c>
      <c r="AU269" s="218" t="s">
        <v>84</v>
      </c>
      <c r="AY269" s="217" t="s">
        <v>139</v>
      </c>
      <c r="BK269" s="219">
        <f>SUM(BK270:BK482)</f>
        <v>0</v>
      </c>
    </row>
    <row r="270" s="2" customFormat="1" ht="21.75" customHeight="1">
      <c r="A270" s="40"/>
      <c r="B270" s="41"/>
      <c r="C270" s="222" t="s">
        <v>398</v>
      </c>
      <c r="D270" s="222" t="s">
        <v>141</v>
      </c>
      <c r="E270" s="223" t="s">
        <v>399</v>
      </c>
      <c r="F270" s="224" t="s">
        <v>400</v>
      </c>
      <c r="G270" s="225" t="s">
        <v>401</v>
      </c>
      <c r="H270" s="226">
        <v>10</v>
      </c>
      <c r="I270" s="227"/>
      <c r="J270" s="228">
        <f>ROUND(I270*H270,2)</f>
        <v>0</v>
      </c>
      <c r="K270" s="224" t="s">
        <v>145</v>
      </c>
      <c r="L270" s="46"/>
      <c r="M270" s="229" t="s">
        <v>30</v>
      </c>
      <c r="N270" s="230" t="s">
        <v>47</v>
      </c>
      <c r="O270" s="86"/>
      <c r="P270" s="231">
        <f>O270*H270</f>
        <v>0</v>
      </c>
      <c r="Q270" s="231">
        <v>0.00167</v>
      </c>
      <c r="R270" s="231">
        <f>Q270*H270</f>
        <v>0.0167</v>
      </c>
      <c r="S270" s="231">
        <v>0</v>
      </c>
      <c r="T270" s="232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33" t="s">
        <v>146</v>
      </c>
      <c r="AT270" s="233" t="s">
        <v>141</v>
      </c>
      <c r="AU270" s="233" t="s">
        <v>87</v>
      </c>
      <c r="AY270" s="18" t="s">
        <v>139</v>
      </c>
      <c r="BE270" s="234">
        <f>IF(N270="základní",J270,0)</f>
        <v>0</v>
      </c>
      <c r="BF270" s="234">
        <f>IF(N270="snížená",J270,0)</f>
        <v>0</v>
      </c>
      <c r="BG270" s="234">
        <f>IF(N270="zákl. přenesená",J270,0)</f>
        <v>0</v>
      </c>
      <c r="BH270" s="234">
        <f>IF(N270="sníž. přenesená",J270,0)</f>
        <v>0</v>
      </c>
      <c r="BI270" s="234">
        <f>IF(N270="nulová",J270,0)</f>
        <v>0</v>
      </c>
      <c r="BJ270" s="18" t="s">
        <v>84</v>
      </c>
      <c r="BK270" s="234">
        <f>ROUND(I270*H270,2)</f>
        <v>0</v>
      </c>
      <c r="BL270" s="18" t="s">
        <v>146</v>
      </c>
      <c r="BM270" s="233" t="s">
        <v>402</v>
      </c>
    </row>
    <row r="271" s="13" customFormat="1">
      <c r="A271" s="13"/>
      <c r="B271" s="235"/>
      <c r="C271" s="236"/>
      <c r="D271" s="237" t="s">
        <v>148</v>
      </c>
      <c r="E271" s="238" t="s">
        <v>30</v>
      </c>
      <c r="F271" s="239" t="s">
        <v>403</v>
      </c>
      <c r="G271" s="236"/>
      <c r="H271" s="240">
        <v>10</v>
      </c>
      <c r="I271" s="241"/>
      <c r="J271" s="236"/>
      <c r="K271" s="236"/>
      <c r="L271" s="242"/>
      <c r="M271" s="243"/>
      <c r="N271" s="244"/>
      <c r="O271" s="244"/>
      <c r="P271" s="244"/>
      <c r="Q271" s="244"/>
      <c r="R271" s="244"/>
      <c r="S271" s="244"/>
      <c r="T271" s="245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6" t="s">
        <v>148</v>
      </c>
      <c r="AU271" s="246" t="s">
        <v>87</v>
      </c>
      <c r="AV271" s="13" t="s">
        <v>87</v>
      </c>
      <c r="AW271" s="13" t="s">
        <v>37</v>
      </c>
      <c r="AX271" s="13" t="s">
        <v>76</v>
      </c>
      <c r="AY271" s="246" t="s">
        <v>139</v>
      </c>
    </row>
    <row r="272" s="14" customFormat="1">
      <c r="A272" s="14"/>
      <c r="B272" s="247"/>
      <c r="C272" s="248"/>
      <c r="D272" s="237" t="s">
        <v>148</v>
      </c>
      <c r="E272" s="249" t="s">
        <v>30</v>
      </c>
      <c r="F272" s="250" t="s">
        <v>150</v>
      </c>
      <c r="G272" s="248"/>
      <c r="H272" s="251">
        <v>10</v>
      </c>
      <c r="I272" s="252"/>
      <c r="J272" s="248"/>
      <c r="K272" s="248"/>
      <c r="L272" s="253"/>
      <c r="M272" s="254"/>
      <c r="N272" s="255"/>
      <c r="O272" s="255"/>
      <c r="P272" s="255"/>
      <c r="Q272" s="255"/>
      <c r="R272" s="255"/>
      <c r="S272" s="255"/>
      <c r="T272" s="256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7" t="s">
        <v>148</v>
      </c>
      <c r="AU272" s="257" t="s">
        <v>87</v>
      </c>
      <c r="AV272" s="14" t="s">
        <v>146</v>
      </c>
      <c r="AW272" s="14" t="s">
        <v>37</v>
      </c>
      <c r="AX272" s="14" t="s">
        <v>84</v>
      </c>
      <c r="AY272" s="257" t="s">
        <v>139</v>
      </c>
    </row>
    <row r="273" s="2" customFormat="1" ht="16.5" customHeight="1">
      <c r="A273" s="40"/>
      <c r="B273" s="41"/>
      <c r="C273" s="268" t="s">
        <v>404</v>
      </c>
      <c r="D273" s="268" t="s">
        <v>273</v>
      </c>
      <c r="E273" s="269" t="s">
        <v>405</v>
      </c>
      <c r="F273" s="270" t="s">
        <v>406</v>
      </c>
      <c r="G273" s="271" t="s">
        <v>401</v>
      </c>
      <c r="H273" s="272">
        <v>4</v>
      </c>
      <c r="I273" s="273"/>
      <c r="J273" s="274">
        <f>ROUND(I273*H273,2)</f>
        <v>0</v>
      </c>
      <c r="K273" s="270" t="s">
        <v>30</v>
      </c>
      <c r="L273" s="275"/>
      <c r="M273" s="276" t="s">
        <v>30</v>
      </c>
      <c r="N273" s="277" t="s">
        <v>47</v>
      </c>
      <c r="O273" s="86"/>
      <c r="P273" s="231">
        <f>O273*H273</f>
        <v>0</v>
      </c>
      <c r="Q273" s="231">
        <v>0.0050000000000000001</v>
      </c>
      <c r="R273" s="231">
        <f>Q273*H273</f>
        <v>0.02</v>
      </c>
      <c r="S273" s="231">
        <v>0</v>
      </c>
      <c r="T273" s="232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33" t="s">
        <v>182</v>
      </c>
      <c r="AT273" s="233" t="s">
        <v>273</v>
      </c>
      <c r="AU273" s="233" t="s">
        <v>87</v>
      </c>
      <c r="AY273" s="18" t="s">
        <v>139</v>
      </c>
      <c r="BE273" s="234">
        <f>IF(N273="základní",J273,0)</f>
        <v>0</v>
      </c>
      <c r="BF273" s="234">
        <f>IF(N273="snížená",J273,0)</f>
        <v>0</v>
      </c>
      <c r="BG273" s="234">
        <f>IF(N273="zákl. přenesená",J273,0)</f>
        <v>0</v>
      </c>
      <c r="BH273" s="234">
        <f>IF(N273="sníž. přenesená",J273,0)</f>
        <v>0</v>
      </c>
      <c r="BI273" s="234">
        <f>IF(N273="nulová",J273,0)</f>
        <v>0</v>
      </c>
      <c r="BJ273" s="18" t="s">
        <v>84</v>
      </c>
      <c r="BK273" s="234">
        <f>ROUND(I273*H273,2)</f>
        <v>0</v>
      </c>
      <c r="BL273" s="18" t="s">
        <v>146</v>
      </c>
      <c r="BM273" s="233" t="s">
        <v>407</v>
      </c>
    </row>
    <row r="274" s="13" customFormat="1">
      <c r="A274" s="13"/>
      <c r="B274" s="235"/>
      <c r="C274" s="236"/>
      <c r="D274" s="237" t="s">
        <v>148</v>
      </c>
      <c r="E274" s="238" t="s">
        <v>30</v>
      </c>
      <c r="F274" s="239" t="s">
        <v>408</v>
      </c>
      <c r="G274" s="236"/>
      <c r="H274" s="240">
        <v>4</v>
      </c>
      <c r="I274" s="241"/>
      <c r="J274" s="236"/>
      <c r="K274" s="236"/>
      <c r="L274" s="242"/>
      <c r="M274" s="243"/>
      <c r="N274" s="244"/>
      <c r="O274" s="244"/>
      <c r="P274" s="244"/>
      <c r="Q274" s="244"/>
      <c r="R274" s="244"/>
      <c r="S274" s="244"/>
      <c r="T274" s="245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6" t="s">
        <v>148</v>
      </c>
      <c r="AU274" s="246" t="s">
        <v>87</v>
      </c>
      <c r="AV274" s="13" t="s">
        <v>87</v>
      </c>
      <c r="AW274" s="13" t="s">
        <v>37</v>
      </c>
      <c r="AX274" s="13" t="s">
        <v>76</v>
      </c>
      <c r="AY274" s="246" t="s">
        <v>139</v>
      </c>
    </row>
    <row r="275" s="14" customFormat="1">
      <c r="A275" s="14"/>
      <c r="B275" s="247"/>
      <c r="C275" s="248"/>
      <c r="D275" s="237" t="s">
        <v>148</v>
      </c>
      <c r="E275" s="249" t="s">
        <v>30</v>
      </c>
      <c r="F275" s="250" t="s">
        <v>150</v>
      </c>
      <c r="G275" s="248"/>
      <c r="H275" s="251">
        <v>4</v>
      </c>
      <c r="I275" s="252"/>
      <c r="J275" s="248"/>
      <c r="K275" s="248"/>
      <c r="L275" s="253"/>
      <c r="M275" s="254"/>
      <c r="N275" s="255"/>
      <c r="O275" s="255"/>
      <c r="P275" s="255"/>
      <c r="Q275" s="255"/>
      <c r="R275" s="255"/>
      <c r="S275" s="255"/>
      <c r="T275" s="256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7" t="s">
        <v>148</v>
      </c>
      <c r="AU275" s="257" t="s">
        <v>87</v>
      </c>
      <c r="AV275" s="14" t="s">
        <v>146</v>
      </c>
      <c r="AW275" s="14" t="s">
        <v>37</v>
      </c>
      <c r="AX275" s="14" t="s">
        <v>84</v>
      </c>
      <c r="AY275" s="257" t="s">
        <v>139</v>
      </c>
    </row>
    <row r="276" s="2" customFormat="1" ht="16.5" customHeight="1">
      <c r="A276" s="40"/>
      <c r="B276" s="41"/>
      <c r="C276" s="268" t="s">
        <v>409</v>
      </c>
      <c r="D276" s="268" t="s">
        <v>273</v>
      </c>
      <c r="E276" s="269" t="s">
        <v>410</v>
      </c>
      <c r="F276" s="270" t="s">
        <v>411</v>
      </c>
      <c r="G276" s="271" t="s">
        <v>401</v>
      </c>
      <c r="H276" s="272">
        <v>6</v>
      </c>
      <c r="I276" s="273"/>
      <c r="J276" s="274">
        <f>ROUND(I276*H276,2)</f>
        <v>0</v>
      </c>
      <c r="K276" s="270" t="s">
        <v>30</v>
      </c>
      <c r="L276" s="275"/>
      <c r="M276" s="276" t="s">
        <v>30</v>
      </c>
      <c r="N276" s="277" t="s">
        <v>47</v>
      </c>
      <c r="O276" s="86"/>
      <c r="P276" s="231">
        <f>O276*H276</f>
        <v>0</v>
      </c>
      <c r="Q276" s="231">
        <v>0.017999999999999999</v>
      </c>
      <c r="R276" s="231">
        <f>Q276*H276</f>
        <v>0.10799999999999999</v>
      </c>
      <c r="S276" s="231">
        <v>0</v>
      </c>
      <c r="T276" s="232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33" t="s">
        <v>182</v>
      </c>
      <c r="AT276" s="233" t="s">
        <v>273</v>
      </c>
      <c r="AU276" s="233" t="s">
        <v>87</v>
      </c>
      <c r="AY276" s="18" t="s">
        <v>139</v>
      </c>
      <c r="BE276" s="234">
        <f>IF(N276="základní",J276,0)</f>
        <v>0</v>
      </c>
      <c r="BF276" s="234">
        <f>IF(N276="snížená",J276,0)</f>
        <v>0</v>
      </c>
      <c r="BG276" s="234">
        <f>IF(N276="zákl. přenesená",J276,0)</f>
        <v>0</v>
      </c>
      <c r="BH276" s="234">
        <f>IF(N276="sníž. přenesená",J276,0)</f>
        <v>0</v>
      </c>
      <c r="BI276" s="234">
        <f>IF(N276="nulová",J276,0)</f>
        <v>0</v>
      </c>
      <c r="BJ276" s="18" t="s">
        <v>84</v>
      </c>
      <c r="BK276" s="234">
        <f>ROUND(I276*H276,2)</f>
        <v>0</v>
      </c>
      <c r="BL276" s="18" t="s">
        <v>146</v>
      </c>
      <c r="BM276" s="233" t="s">
        <v>412</v>
      </c>
    </row>
    <row r="277" s="13" customFormat="1">
      <c r="A277" s="13"/>
      <c r="B277" s="235"/>
      <c r="C277" s="236"/>
      <c r="D277" s="237" t="s">
        <v>148</v>
      </c>
      <c r="E277" s="238" t="s">
        <v>30</v>
      </c>
      <c r="F277" s="239" t="s">
        <v>413</v>
      </c>
      <c r="G277" s="236"/>
      <c r="H277" s="240">
        <v>6</v>
      </c>
      <c r="I277" s="241"/>
      <c r="J277" s="236"/>
      <c r="K277" s="236"/>
      <c r="L277" s="242"/>
      <c r="M277" s="243"/>
      <c r="N277" s="244"/>
      <c r="O277" s="244"/>
      <c r="P277" s="244"/>
      <c r="Q277" s="244"/>
      <c r="R277" s="244"/>
      <c r="S277" s="244"/>
      <c r="T277" s="245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6" t="s">
        <v>148</v>
      </c>
      <c r="AU277" s="246" t="s">
        <v>87</v>
      </c>
      <c r="AV277" s="13" t="s">
        <v>87</v>
      </c>
      <c r="AW277" s="13" t="s">
        <v>37</v>
      </c>
      <c r="AX277" s="13" t="s">
        <v>76</v>
      </c>
      <c r="AY277" s="246" t="s">
        <v>139</v>
      </c>
    </row>
    <row r="278" s="14" customFormat="1">
      <c r="A278" s="14"/>
      <c r="B278" s="247"/>
      <c r="C278" s="248"/>
      <c r="D278" s="237" t="s">
        <v>148</v>
      </c>
      <c r="E278" s="249" t="s">
        <v>30</v>
      </c>
      <c r="F278" s="250" t="s">
        <v>150</v>
      </c>
      <c r="G278" s="248"/>
      <c r="H278" s="251">
        <v>6</v>
      </c>
      <c r="I278" s="252"/>
      <c r="J278" s="248"/>
      <c r="K278" s="248"/>
      <c r="L278" s="253"/>
      <c r="M278" s="254"/>
      <c r="N278" s="255"/>
      <c r="O278" s="255"/>
      <c r="P278" s="255"/>
      <c r="Q278" s="255"/>
      <c r="R278" s="255"/>
      <c r="S278" s="255"/>
      <c r="T278" s="256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7" t="s">
        <v>148</v>
      </c>
      <c r="AU278" s="257" t="s">
        <v>87</v>
      </c>
      <c r="AV278" s="14" t="s">
        <v>146</v>
      </c>
      <c r="AW278" s="14" t="s">
        <v>37</v>
      </c>
      <c r="AX278" s="14" t="s">
        <v>84</v>
      </c>
      <c r="AY278" s="257" t="s">
        <v>139</v>
      </c>
    </row>
    <row r="279" s="2" customFormat="1" ht="21.75" customHeight="1">
      <c r="A279" s="40"/>
      <c r="B279" s="41"/>
      <c r="C279" s="222" t="s">
        <v>181</v>
      </c>
      <c r="D279" s="222" t="s">
        <v>141</v>
      </c>
      <c r="E279" s="223" t="s">
        <v>414</v>
      </c>
      <c r="F279" s="224" t="s">
        <v>415</v>
      </c>
      <c r="G279" s="225" t="s">
        <v>401</v>
      </c>
      <c r="H279" s="226">
        <v>19</v>
      </c>
      <c r="I279" s="227"/>
      <c r="J279" s="228">
        <f>ROUND(I279*H279,2)</f>
        <v>0</v>
      </c>
      <c r="K279" s="224" t="s">
        <v>145</v>
      </c>
      <c r="L279" s="46"/>
      <c r="M279" s="229" t="s">
        <v>30</v>
      </c>
      <c r="N279" s="230" t="s">
        <v>47</v>
      </c>
      <c r="O279" s="86"/>
      <c r="P279" s="231">
        <f>O279*H279</f>
        <v>0</v>
      </c>
      <c r="Q279" s="231">
        <v>0.00167</v>
      </c>
      <c r="R279" s="231">
        <f>Q279*H279</f>
        <v>0.031730000000000001</v>
      </c>
      <c r="S279" s="231">
        <v>0</v>
      </c>
      <c r="T279" s="232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33" t="s">
        <v>146</v>
      </c>
      <c r="AT279" s="233" t="s">
        <v>141</v>
      </c>
      <c r="AU279" s="233" t="s">
        <v>87</v>
      </c>
      <c r="AY279" s="18" t="s">
        <v>139</v>
      </c>
      <c r="BE279" s="234">
        <f>IF(N279="základní",J279,0)</f>
        <v>0</v>
      </c>
      <c r="BF279" s="234">
        <f>IF(N279="snížená",J279,0)</f>
        <v>0</v>
      </c>
      <c r="BG279" s="234">
        <f>IF(N279="zákl. přenesená",J279,0)</f>
        <v>0</v>
      </c>
      <c r="BH279" s="234">
        <f>IF(N279="sníž. přenesená",J279,0)</f>
        <v>0</v>
      </c>
      <c r="BI279" s="234">
        <f>IF(N279="nulová",J279,0)</f>
        <v>0</v>
      </c>
      <c r="BJ279" s="18" t="s">
        <v>84</v>
      </c>
      <c r="BK279" s="234">
        <f>ROUND(I279*H279,2)</f>
        <v>0</v>
      </c>
      <c r="BL279" s="18" t="s">
        <v>146</v>
      </c>
      <c r="BM279" s="233" t="s">
        <v>416</v>
      </c>
    </row>
    <row r="280" s="13" customFormat="1">
      <c r="A280" s="13"/>
      <c r="B280" s="235"/>
      <c r="C280" s="236"/>
      <c r="D280" s="237" t="s">
        <v>148</v>
      </c>
      <c r="E280" s="238" t="s">
        <v>30</v>
      </c>
      <c r="F280" s="239" t="s">
        <v>417</v>
      </c>
      <c r="G280" s="236"/>
      <c r="H280" s="240">
        <v>19</v>
      </c>
      <c r="I280" s="241"/>
      <c r="J280" s="236"/>
      <c r="K280" s="236"/>
      <c r="L280" s="242"/>
      <c r="M280" s="243"/>
      <c r="N280" s="244"/>
      <c r="O280" s="244"/>
      <c r="P280" s="244"/>
      <c r="Q280" s="244"/>
      <c r="R280" s="244"/>
      <c r="S280" s="244"/>
      <c r="T280" s="245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6" t="s">
        <v>148</v>
      </c>
      <c r="AU280" s="246" t="s">
        <v>87</v>
      </c>
      <c r="AV280" s="13" t="s">
        <v>87</v>
      </c>
      <c r="AW280" s="13" t="s">
        <v>37</v>
      </c>
      <c r="AX280" s="13" t="s">
        <v>76</v>
      </c>
      <c r="AY280" s="246" t="s">
        <v>139</v>
      </c>
    </row>
    <row r="281" s="14" customFormat="1">
      <c r="A281" s="14"/>
      <c r="B281" s="247"/>
      <c r="C281" s="248"/>
      <c r="D281" s="237" t="s">
        <v>148</v>
      </c>
      <c r="E281" s="249" t="s">
        <v>30</v>
      </c>
      <c r="F281" s="250" t="s">
        <v>150</v>
      </c>
      <c r="G281" s="248"/>
      <c r="H281" s="251">
        <v>19</v>
      </c>
      <c r="I281" s="252"/>
      <c r="J281" s="248"/>
      <c r="K281" s="248"/>
      <c r="L281" s="253"/>
      <c r="M281" s="254"/>
      <c r="N281" s="255"/>
      <c r="O281" s="255"/>
      <c r="P281" s="255"/>
      <c r="Q281" s="255"/>
      <c r="R281" s="255"/>
      <c r="S281" s="255"/>
      <c r="T281" s="256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7" t="s">
        <v>148</v>
      </c>
      <c r="AU281" s="257" t="s">
        <v>87</v>
      </c>
      <c r="AV281" s="14" t="s">
        <v>146</v>
      </c>
      <c r="AW281" s="14" t="s">
        <v>37</v>
      </c>
      <c r="AX281" s="14" t="s">
        <v>84</v>
      </c>
      <c r="AY281" s="257" t="s">
        <v>139</v>
      </c>
    </row>
    <row r="282" s="2" customFormat="1" ht="16.5" customHeight="1">
      <c r="A282" s="40"/>
      <c r="B282" s="41"/>
      <c r="C282" s="268" t="s">
        <v>418</v>
      </c>
      <c r="D282" s="268" t="s">
        <v>273</v>
      </c>
      <c r="E282" s="269" t="s">
        <v>419</v>
      </c>
      <c r="F282" s="270" t="s">
        <v>420</v>
      </c>
      <c r="G282" s="271" t="s">
        <v>401</v>
      </c>
      <c r="H282" s="272">
        <v>3</v>
      </c>
      <c r="I282" s="273"/>
      <c r="J282" s="274">
        <f>ROUND(I282*H282,2)</f>
        <v>0</v>
      </c>
      <c r="K282" s="270" t="s">
        <v>30</v>
      </c>
      <c r="L282" s="275"/>
      <c r="M282" s="276" t="s">
        <v>30</v>
      </c>
      <c r="N282" s="277" t="s">
        <v>47</v>
      </c>
      <c r="O282" s="86"/>
      <c r="P282" s="231">
        <f>O282*H282</f>
        <v>0</v>
      </c>
      <c r="Q282" s="231">
        <v>0.01</v>
      </c>
      <c r="R282" s="231">
        <f>Q282*H282</f>
        <v>0.029999999999999999</v>
      </c>
      <c r="S282" s="231">
        <v>0</v>
      </c>
      <c r="T282" s="232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33" t="s">
        <v>182</v>
      </c>
      <c r="AT282" s="233" t="s">
        <v>273</v>
      </c>
      <c r="AU282" s="233" t="s">
        <v>87</v>
      </c>
      <c r="AY282" s="18" t="s">
        <v>139</v>
      </c>
      <c r="BE282" s="234">
        <f>IF(N282="základní",J282,0)</f>
        <v>0</v>
      </c>
      <c r="BF282" s="234">
        <f>IF(N282="snížená",J282,0)</f>
        <v>0</v>
      </c>
      <c r="BG282" s="234">
        <f>IF(N282="zákl. přenesená",J282,0)</f>
        <v>0</v>
      </c>
      <c r="BH282" s="234">
        <f>IF(N282="sníž. přenesená",J282,0)</f>
        <v>0</v>
      </c>
      <c r="BI282" s="234">
        <f>IF(N282="nulová",J282,0)</f>
        <v>0</v>
      </c>
      <c r="BJ282" s="18" t="s">
        <v>84</v>
      </c>
      <c r="BK282" s="234">
        <f>ROUND(I282*H282,2)</f>
        <v>0</v>
      </c>
      <c r="BL282" s="18" t="s">
        <v>146</v>
      </c>
      <c r="BM282" s="233" t="s">
        <v>421</v>
      </c>
    </row>
    <row r="283" s="13" customFormat="1">
      <c r="A283" s="13"/>
      <c r="B283" s="235"/>
      <c r="C283" s="236"/>
      <c r="D283" s="237" t="s">
        <v>148</v>
      </c>
      <c r="E283" s="238" t="s">
        <v>30</v>
      </c>
      <c r="F283" s="239" t="s">
        <v>422</v>
      </c>
      <c r="G283" s="236"/>
      <c r="H283" s="240">
        <v>3</v>
      </c>
      <c r="I283" s="241"/>
      <c r="J283" s="236"/>
      <c r="K283" s="236"/>
      <c r="L283" s="242"/>
      <c r="M283" s="243"/>
      <c r="N283" s="244"/>
      <c r="O283" s="244"/>
      <c r="P283" s="244"/>
      <c r="Q283" s="244"/>
      <c r="R283" s="244"/>
      <c r="S283" s="244"/>
      <c r="T283" s="245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6" t="s">
        <v>148</v>
      </c>
      <c r="AU283" s="246" t="s">
        <v>87</v>
      </c>
      <c r="AV283" s="13" t="s">
        <v>87</v>
      </c>
      <c r="AW283" s="13" t="s">
        <v>37</v>
      </c>
      <c r="AX283" s="13" t="s">
        <v>76</v>
      </c>
      <c r="AY283" s="246" t="s">
        <v>139</v>
      </c>
    </row>
    <row r="284" s="14" customFormat="1">
      <c r="A284" s="14"/>
      <c r="B284" s="247"/>
      <c r="C284" s="248"/>
      <c r="D284" s="237" t="s">
        <v>148</v>
      </c>
      <c r="E284" s="249" t="s">
        <v>30</v>
      </c>
      <c r="F284" s="250" t="s">
        <v>150</v>
      </c>
      <c r="G284" s="248"/>
      <c r="H284" s="251">
        <v>3</v>
      </c>
      <c r="I284" s="252"/>
      <c r="J284" s="248"/>
      <c r="K284" s="248"/>
      <c r="L284" s="253"/>
      <c r="M284" s="254"/>
      <c r="N284" s="255"/>
      <c r="O284" s="255"/>
      <c r="P284" s="255"/>
      <c r="Q284" s="255"/>
      <c r="R284" s="255"/>
      <c r="S284" s="255"/>
      <c r="T284" s="256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7" t="s">
        <v>148</v>
      </c>
      <c r="AU284" s="257" t="s">
        <v>87</v>
      </c>
      <c r="AV284" s="14" t="s">
        <v>146</v>
      </c>
      <c r="AW284" s="14" t="s">
        <v>37</v>
      </c>
      <c r="AX284" s="14" t="s">
        <v>84</v>
      </c>
      <c r="AY284" s="257" t="s">
        <v>139</v>
      </c>
    </row>
    <row r="285" s="2" customFormat="1" ht="16.5" customHeight="1">
      <c r="A285" s="40"/>
      <c r="B285" s="41"/>
      <c r="C285" s="268" t="s">
        <v>423</v>
      </c>
      <c r="D285" s="268" t="s">
        <v>273</v>
      </c>
      <c r="E285" s="269" t="s">
        <v>424</v>
      </c>
      <c r="F285" s="270" t="s">
        <v>425</v>
      </c>
      <c r="G285" s="271" t="s">
        <v>401</v>
      </c>
      <c r="H285" s="272">
        <v>2</v>
      </c>
      <c r="I285" s="273"/>
      <c r="J285" s="274">
        <f>ROUND(I285*H285,2)</f>
        <v>0</v>
      </c>
      <c r="K285" s="270" t="s">
        <v>30</v>
      </c>
      <c r="L285" s="275"/>
      <c r="M285" s="276" t="s">
        <v>30</v>
      </c>
      <c r="N285" s="277" t="s">
        <v>47</v>
      </c>
      <c r="O285" s="86"/>
      <c r="P285" s="231">
        <f>O285*H285</f>
        <v>0</v>
      </c>
      <c r="Q285" s="231">
        <v>0.01</v>
      </c>
      <c r="R285" s="231">
        <f>Q285*H285</f>
        <v>0.02</v>
      </c>
      <c r="S285" s="231">
        <v>0</v>
      </c>
      <c r="T285" s="232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33" t="s">
        <v>182</v>
      </c>
      <c r="AT285" s="233" t="s">
        <v>273</v>
      </c>
      <c r="AU285" s="233" t="s">
        <v>87</v>
      </c>
      <c r="AY285" s="18" t="s">
        <v>139</v>
      </c>
      <c r="BE285" s="234">
        <f>IF(N285="základní",J285,0)</f>
        <v>0</v>
      </c>
      <c r="BF285" s="234">
        <f>IF(N285="snížená",J285,0)</f>
        <v>0</v>
      </c>
      <c r="BG285" s="234">
        <f>IF(N285="zákl. přenesená",J285,0)</f>
        <v>0</v>
      </c>
      <c r="BH285" s="234">
        <f>IF(N285="sníž. přenesená",J285,0)</f>
        <v>0</v>
      </c>
      <c r="BI285" s="234">
        <f>IF(N285="nulová",J285,0)</f>
        <v>0</v>
      </c>
      <c r="BJ285" s="18" t="s">
        <v>84</v>
      </c>
      <c r="BK285" s="234">
        <f>ROUND(I285*H285,2)</f>
        <v>0</v>
      </c>
      <c r="BL285" s="18" t="s">
        <v>146</v>
      </c>
      <c r="BM285" s="233" t="s">
        <v>426</v>
      </c>
    </row>
    <row r="286" s="13" customFormat="1">
      <c r="A286" s="13"/>
      <c r="B286" s="235"/>
      <c r="C286" s="236"/>
      <c r="D286" s="237" t="s">
        <v>148</v>
      </c>
      <c r="E286" s="238" t="s">
        <v>30</v>
      </c>
      <c r="F286" s="239" t="s">
        <v>427</v>
      </c>
      <c r="G286" s="236"/>
      <c r="H286" s="240">
        <v>2</v>
      </c>
      <c r="I286" s="241"/>
      <c r="J286" s="236"/>
      <c r="K286" s="236"/>
      <c r="L286" s="242"/>
      <c r="M286" s="243"/>
      <c r="N286" s="244"/>
      <c r="O286" s="244"/>
      <c r="P286" s="244"/>
      <c r="Q286" s="244"/>
      <c r="R286" s="244"/>
      <c r="S286" s="244"/>
      <c r="T286" s="245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6" t="s">
        <v>148</v>
      </c>
      <c r="AU286" s="246" t="s">
        <v>87</v>
      </c>
      <c r="AV286" s="13" t="s">
        <v>87</v>
      </c>
      <c r="AW286" s="13" t="s">
        <v>37</v>
      </c>
      <c r="AX286" s="13" t="s">
        <v>76</v>
      </c>
      <c r="AY286" s="246" t="s">
        <v>139</v>
      </c>
    </row>
    <row r="287" s="14" customFormat="1">
      <c r="A287" s="14"/>
      <c r="B287" s="247"/>
      <c r="C287" s="248"/>
      <c r="D287" s="237" t="s">
        <v>148</v>
      </c>
      <c r="E287" s="249" t="s">
        <v>30</v>
      </c>
      <c r="F287" s="250" t="s">
        <v>150</v>
      </c>
      <c r="G287" s="248"/>
      <c r="H287" s="251">
        <v>2</v>
      </c>
      <c r="I287" s="252"/>
      <c r="J287" s="248"/>
      <c r="K287" s="248"/>
      <c r="L287" s="253"/>
      <c r="M287" s="254"/>
      <c r="N287" s="255"/>
      <c r="O287" s="255"/>
      <c r="P287" s="255"/>
      <c r="Q287" s="255"/>
      <c r="R287" s="255"/>
      <c r="S287" s="255"/>
      <c r="T287" s="256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7" t="s">
        <v>148</v>
      </c>
      <c r="AU287" s="257" t="s">
        <v>87</v>
      </c>
      <c r="AV287" s="14" t="s">
        <v>146</v>
      </c>
      <c r="AW287" s="14" t="s">
        <v>37</v>
      </c>
      <c r="AX287" s="14" t="s">
        <v>84</v>
      </c>
      <c r="AY287" s="257" t="s">
        <v>139</v>
      </c>
    </row>
    <row r="288" s="2" customFormat="1" ht="16.5" customHeight="1">
      <c r="A288" s="40"/>
      <c r="B288" s="41"/>
      <c r="C288" s="268" t="s">
        <v>428</v>
      </c>
      <c r="D288" s="268" t="s">
        <v>273</v>
      </c>
      <c r="E288" s="269" t="s">
        <v>429</v>
      </c>
      <c r="F288" s="270" t="s">
        <v>430</v>
      </c>
      <c r="G288" s="271" t="s">
        <v>401</v>
      </c>
      <c r="H288" s="272">
        <v>2</v>
      </c>
      <c r="I288" s="273"/>
      <c r="J288" s="274">
        <f>ROUND(I288*H288,2)</f>
        <v>0</v>
      </c>
      <c r="K288" s="270" t="s">
        <v>30</v>
      </c>
      <c r="L288" s="275"/>
      <c r="M288" s="276" t="s">
        <v>30</v>
      </c>
      <c r="N288" s="277" t="s">
        <v>47</v>
      </c>
      <c r="O288" s="86"/>
      <c r="P288" s="231">
        <f>O288*H288</f>
        <v>0</v>
      </c>
      <c r="Q288" s="231">
        <v>0.0060000000000000001</v>
      </c>
      <c r="R288" s="231">
        <f>Q288*H288</f>
        <v>0.012</v>
      </c>
      <c r="S288" s="231">
        <v>0</v>
      </c>
      <c r="T288" s="232">
        <f>S288*H288</f>
        <v>0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33" t="s">
        <v>182</v>
      </c>
      <c r="AT288" s="233" t="s">
        <v>273</v>
      </c>
      <c r="AU288" s="233" t="s">
        <v>87</v>
      </c>
      <c r="AY288" s="18" t="s">
        <v>139</v>
      </c>
      <c r="BE288" s="234">
        <f>IF(N288="základní",J288,0)</f>
        <v>0</v>
      </c>
      <c r="BF288" s="234">
        <f>IF(N288="snížená",J288,0)</f>
        <v>0</v>
      </c>
      <c r="BG288" s="234">
        <f>IF(N288="zákl. přenesená",J288,0)</f>
        <v>0</v>
      </c>
      <c r="BH288" s="234">
        <f>IF(N288="sníž. přenesená",J288,0)</f>
        <v>0</v>
      </c>
      <c r="BI288" s="234">
        <f>IF(N288="nulová",J288,0)</f>
        <v>0</v>
      </c>
      <c r="BJ288" s="18" t="s">
        <v>84</v>
      </c>
      <c r="BK288" s="234">
        <f>ROUND(I288*H288,2)</f>
        <v>0</v>
      </c>
      <c r="BL288" s="18" t="s">
        <v>146</v>
      </c>
      <c r="BM288" s="233" t="s">
        <v>431</v>
      </c>
    </row>
    <row r="289" s="13" customFormat="1">
      <c r="A289" s="13"/>
      <c r="B289" s="235"/>
      <c r="C289" s="236"/>
      <c r="D289" s="237" t="s">
        <v>148</v>
      </c>
      <c r="E289" s="238" t="s">
        <v>30</v>
      </c>
      <c r="F289" s="239" t="s">
        <v>427</v>
      </c>
      <c r="G289" s="236"/>
      <c r="H289" s="240">
        <v>2</v>
      </c>
      <c r="I289" s="241"/>
      <c r="J289" s="236"/>
      <c r="K289" s="236"/>
      <c r="L289" s="242"/>
      <c r="M289" s="243"/>
      <c r="N289" s="244"/>
      <c r="O289" s="244"/>
      <c r="P289" s="244"/>
      <c r="Q289" s="244"/>
      <c r="R289" s="244"/>
      <c r="S289" s="244"/>
      <c r="T289" s="245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6" t="s">
        <v>148</v>
      </c>
      <c r="AU289" s="246" t="s">
        <v>87</v>
      </c>
      <c r="AV289" s="13" t="s">
        <v>87</v>
      </c>
      <c r="AW289" s="13" t="s">
        <v>37</v>
      </c>
      <c r="AX289" s="13" t="s">
        <v>76</v>
      </c>
      <c r="AY289" s="246" t="s">
        <v>139</v>
      </c>
    </row>
    <row r="290" s="14" customFormat="1">
      <c r="A290" s="14"/>
      <c r="B290" s="247"/>
      <c r="C290" s="248"/>
      <c r="D290" s="237" t="s">
        <v>148</v>
      </c>
      <c r="E290" s="249" t="s">
        <v>30</v>
      </c>
      <c r="F290" s="250" t="s">
        <v>150</v>
      </c>
      <c r="G290" s="248"/>
      <c r="H290" s="251">
        <v>2</v>
      </c>
      <c r="I290" s="252"/>
      <c r="J290" s="248"/>
      <c r="K290" s="248"/>
      <c r="L290" s="253"/>
      <c r="M290" s="254"/>
      <c r="N290" s="255"/>
      <c r="O290" s="255"/>
      <c r="P290" s="255"/>
      <c r="Q290" s="255"/>
      <c r="R290" s="255"/>
      <c r="S290" s="255"/>
      <c r="T290" s="256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7" t="s">
        <v>148</v>
      </c>
      <c r="AU290" s="257" t="s">
        <v>87</v>
      </c>
      <c r="AV290" s="14" t="s">
        <v>146</v>
      </c>
      <c r="AW290" s="14" t="s">
        <v>37</v>
      </c>
      <c r="AX290" s="14" t="s">
        <v>84</v>
      </c>
      <c r="AY290" s="257" t="s">
        <v>139</v>
      </c>
    </row>
    <row r="291" s="2" customFormat="1" ht="16.5" customHeight="1">
      <c r="A291" s="40"/>
      <c r="B291" s="41"/>
      <c r="C291" s="268" t="s">
        <v>432</v>
      </c>
      <c r="D291" s="268" t="s">
        <v>273</v>
      </c>
      <c r="E291" s="269" t="s">
        <v>433</v>
      </c>
      <c r="F291" s="270" t="s">
        <v>434</v>
      </c>
      <c r="G291" s="271" t="s">
        <v>401</v>
      </c>
      <c r="H291" s="272">
        <v>2</v>
      </c>
      <c r="I291" s="273"/>
      <c r="J291" s="274">
        <f>ROUND(I291*H291,2)</f>
        <v>0</v>
      </c>
      <c r="K291" s="270" t="s">
        <v>30</v>
      </c>
      <c r="L291" s="275"/>
      <c r="M291" s="276" t="s">
        <v>30</v>
      </c>
      <c r="N291" s="277" t="s">
        <v>47</v>
      </c>
      <c r="O291" s="86"/>
      <c r="P291" s="231">
        <f>O291*H291</f>
        <v>0</v>
      </c>
      <c r="Q291" s="231">
        <v>0.01</v>
      </c>
      <c r="R291" s="231">
        <f>Q291*H291</f>
        <v>0.02</v>
      </c>
      <c r="S291" s="231">
        <v>0</v>
      </c>
      <c r="T291" s="232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33" t="s">
        <v>182</v>
      </c>
      <c r="AT291" s="233" t="s">
        <v>273</v>
      </c>
      <c r="AU291" s="233" t="s">
        <v>87</v>
      </c>
      <c r="AY291" s="18" t="s">
        <v>139</v>
      </c>
      <c r="BE291" s="234">
        <f>IF(N291="základní",J291,0)</f>
        <v>0</v>
      </c>
      <c r="BF291" s="234">
        <f>IF(N291="snížená",J291,0)</f>
        <v>0</v>
      </c>
      <c r="BG291" s="234">
        <f>IF(N291="zákl. přenesená",J291,0)</f>
        <v>0</v>
      </c>
      <c r="BH291" s="234">
        <f>IF(N291="sníž. přenesená",J291,0)</f>
        <v>0</v>
      </c>
      <c r="BI291" s="234">
        <f>IF(N291="nulová",J291,0)</f>
        <v>0</v>
      </c>
      <c r="BJ291" s="18" t="s">
        <v>84</v>
      </c>
      <c r="BK291" s="234">
        <f>ROUND(I291*H291,2)</f>
        <v>0</v>
      </c>
      <c r="BL291" s="18" t="s">
        <v>146</v>
      </c>
      <c r="BM291" s="233" t="s">
        <v>435</v>
      </c>
    </row>
    <row r="292" s="13" customFormat="1">
      <c r="A292" s="13"/>
      <c r="B292" s="235"/>
      <c r="C292" s="236"/>
      <c r="D292" s="237" t="s">
        <v>148</v>
      </c>
      <c r="E292" s="238" t="s">
        <v>30</v>
      </c>
      <c r="F292" s="239" t="s">
        <v>427</v>
      </c>
      <c r="G292" s="236"/>
      <c r="H292" s="240">
        <v>2</v>
      </c>
      <c r="I292" s="241"/>
      <c r="J292" s="236"/>
      <c r="K292" s="236"/>
      <c r="L292" s="242"/>
      <c r="M292" s="243"/>
      <c r="N292" s="244"/>
      <c r="O292" s="244"/>
      <c r="P292" s="244"/>
      <c r="Q292" s="244"/>
      <c r="R292" s="244"/>
      <c r="S292" s="244"/>
      <c r="T292" s="245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6" t="s">
        <v>148</v>
      </c>
      <c r="AU292" s="246" t="s">
        <v>87</v>
      </c>
      <c r="AV292" s="13" t="s">
        <v>87</v>
      </c>
      <c r="AW292" s="13" t="s">
        <v>37</v>
      </c>
      <c r="AX292" s="13" t="s">
        <v>76</v>
      </c>
      <c r="AY292" s="246" t="s">
        <v>139</v>
      </c>
    </row>
    <row r="293" s="14" customFormat="1">
      <c r="A293" s="14"/>
      <c r="B293" s="247"/>
      <c r="C293" s="248"/>
      <c r="D293" s="237" t="s">
        <v>148</v>
      </c>
      <c r="E293" s="249" t="s">
        <v>30</v>
      </c>
      <c r="F293" s="250" t="s">
        <v>150</v>
      </c>
      <c r="G293" s="248"/>
      <c r="H293" s="251">
        <v>2</v>
      </c>
      <c r="I293" s="252"/>
      <c r="J293" s="248"/>
      <c r="K293" s="248"/>
      <c r="L293" s="253"/>
      <c r="M293" s="254"/>
      <c r="N293" s="255"/>
      <c r="O293" s="255"/>
      <c r="P293" s="255"/>
      <c r="Q293" s="255"/>
      <c r="R293" s="255"/>
      <c r="S293" s="255"/>
      <c r="T293" s="256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7" t="s">
        <v>148</v>
      </c>
      <c r="AU293" s="257" t="s">
        <v>87</v>
      </c>
      <c r="AV293" s="14" t="s">
        <v>146</v>
      </c>
      <c r="AW293" s="14" t="s">
        <v>37</v>
      </c>
      <c r="AX293" s="14" t="s">
        <v>84</v>
      </c>
      <c r="AY293" s="257" t="s">
        <v>139</v>
      </c>
    </row>
    <row r="294" s="2" customFormat="1" ht="16.5" customHeight="1">
      <c r="A294" s="40"/>
      <c r="B294" s="41"/>
      <c r="C294" s="268" t="s">
        <v>436</v>
      </c>
      <c r="D294" s="268" t="s">
        <v>273</v>
      </c>
      <c r="E294" s="269" t="s">
        <v>437</v>
      </c>
      <c r="F294" s="270" t="s">
        <v>438</v>
      </c>
      <c r="G294" s="271" t="s">
        <v>401</v>
      </c>
      <c r="H294" s="272">
        <v>4</v>
      </c>
      <c r="I294" s="273"/>
      <c r="J294" s="274">
        <f>ROUND(I294*H294,2)</f>
        <v>0</v>
      </c>
      <c r="K294" s="270" t="s">
        <v>30</v>
      </c>
      <c r="L294" s="275"/>
      <c r="M294" s="276" t="s">
        <v>30</v>
      </c>
      <c r="N294" s="277" t="s">
        <v>47</v>
      </c>
      <c r="O294" s="86"/>
      <c r="P294" s="231">
        <f>O294*H294</f>
        <v>0</v>
      </c>
      <c r="Q294" s="231">
        <v>0.014999999999999999</v>
      </c>
      <c r="R294" s="231">
        <f>Q294*H294</f>
        <v>0.059999999999999998</v>
      </c>
      <c r="S294" s="231">
        <v>0</v>
      </c>
      <c r="T294" s="232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33" t="s">
        <v>182</v>
      </c>
      <c r="AT294" s="233" t="s">
        <v>273</v>
      </c>
      <c r="AU294" s="233" t="s">
        <v>87</v>
      </c>
      <c r="AY294" s="18" t="s">
        <v>139</v>
      </c>
      <c r="BE294" s="234">
        <f>IF(N294="základní",J294,0)</f>
        <v>0</v>
      </c>
      <c r="BF294" s="234">
        <f>IF(N294="snížená",J294,0)</f>
        <v>0</v>
      </c>
      <c r="BG294" s="234">
        <f>IF(N294="zákl. přenesená",J294,0)</f>
        <v>0</v>
      </c>
      <c r="BH294" s="234">
        <f>IF(N294="sníž. přenesená",J294,0)</f>
        <v>0</v>
      </c>
      <c r="BI294" s="234">
        <f>IF(N294="nulová",J294,0)</f>
        <v>0</v>
      </c>
      <c r="BJ294" s="18" t="s">
        <v>84</v>
      </c>
      <c r="BK294" s="234">
        <f>ROUND(I294*H294,2)</f>
        <v>0</v>
      </c>
      <c r="BL294" s="18" t="s">
        <v>146</v>
      </c>
      <c r="BM294" s="233" t="s">
        <v>439</v>
      </c>
    </row>
    <row r="295" s="13" customFormat="1">
      <c r="A295" s="13"/>
      <c r="B295" s="235"/>
      <c r="C295" s="236"/>
      <c r="D295" s="237" t="s">
        <v>148</v>
      </c>
      <c r="E295" s="238" t="s">
        <v>30</v>
      </c>
      <c r="F295" s="239" t="s">
        <v>408</v>
      </c>
      <c r="G295" s="236"/>
      <c r="H295" s="240">
        <v>4</v>
      </c>
      <c r="I295" s="241"/>
      <c r="J295" s="236"/>
      <c r="K295" s="236"/>
      <c r="L295" s="242"/>
      <c r="M295" s="243"/>
      <c r="N295" s="244"/>
      <c r="O295" s="244"/>
      <c r="P295" s="244"/>
      <c r="Q295" s="244"/>
      <c r="R295" s="244"/>
      <c r="S295" s="244"/>
      <c r="T295" s="245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6" t="s">
        <v>148</v>
      </c>
      <c r="AU295" s="246" t="s">
        <v>87</v>
      </c>
      <c r="AV295" s="13" t="s">
        <v>87</v>
      </c>
      <c r="AW295" s="13" t="s">
        <v>37</v>
      </c>
      <c r="AX295" s="13" t="s">
        <v>76</v>
      </c>
      <c r="AY295" s="246" t="s">
        <v>139</v>
      </c>
    </row>
    <row r="296" s="14" customFormat="1">
      <c r="A296" s="14"/>
      <c r="B296" s="247"/>
      <c r="C296" s="248"/>
      <c r="D296" s="237" t="s">
        <v>148</v>
      </c>
      <c r="E296" s="249" t="s">
        <v>30</v>
      </c>
      <c r="F296" s="250" t="s">
        <v>150</v>
      </c>
      <c r="G296" s="248"/>
      <c r="H296" s="251">
        <v>4</v>
      </c>
      <c r="I296" s="252"/>
      <c r="J296" s="248"/>
      <c r="K296" s="248"/>
      <c r="L296" s="253"/>
      <c r="M296" s="254"/>
      <c r="N296" s="255"/>
      <c r="O296" s="255"/>
      <c r="P296" s="255"/>
      <c r="Q296" s="255"/>
      <c r="R296" s="255"/>
      <c r="S296" s="255"/>
      <c r="T296" s="256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7" t="s">
        <v>148</v>
      </c>
      <c r="AU296" s="257" t="s">
        <v>87</v>
      </c>
      <c r="AV296" s="14" t="s">
        <v>146</v>
      </c>
      <c r="AW296" s="14" t="s">
        <v>37</v>
      </c>
      <c r="AX296" s="14" t="s">
        <v>84</v>
      </c>
      <c r="AY296" s="257" t="s">
        <v>139</v>
      </c>
    </row>
    <row r="297" s="2" customFormat="1" ht="16.5" customHeight="1">
      <c r="A297" s="40"/>
      <c r="B297" s="41"/>
      <c r="C297" s="268" t="s">
        <v>440</v>
      </c>
      <c r="D297" s="268" t="s">
        <v>273</v>
      </c>
      <c r="E297" s="269" t="s">
        <v>441</v>
      </c>
      <c r="F297" s="270" t="s">
        <v>442</v>
      </c>
      <c r="G297" s="271" t="s">
        <v>401</v>
      </c>
      <c r="H297" s="272">
        <v>4</v>
      </c>
      <c r="I297" s="273"/>
      <c r="J297" s="274">
        <f>ROUND(I297*H297,2)</f>
        <v>0</v>
      </c>
      <c r="K297" s="270" t="s">
        <v>30</v>
      </c>
      <c r="L297" s="275"/>
      <c r="M297" s="276" t="s">
        <v>30</v>
      </c>
      <c r="N297" s="277" t="s">
        <v>47</v>
      </c>
      <c r="O297" s="86"/>
      <c r="P297" s="231">
        <f>O297*H297</f>
        <v>0</v>
      </c>
      <c r="Q297" s="231">
        <v>0.002</v>
      </c>
      <c r="R297" s="231">
        <f>Q297*H297</f>
        <v>0.0080000000000000002</v>
      </c>
      <c r="S297" s="231">
        <v>0</v>
      </c>
      <c r="T297" s="232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33" t="s">
        <v>182</v>
      </c>
      <c r="AT297" s="233" t="s">
        <v>273</v>
      </c>
      <c r="AU297" s="233" t="s">
        <v>87</v>
      </c>
      <c r="AY297" s="18" t="s">
        <v>139</v>
      </c>
      <c r="BE297" s="234">
        <f>IF(N297="základní",J297,0)</f>
        <v>0</v>
      </c>
      <c r="BF297" s="234">
        <f>IF(N297="snížená",J297,0)</f>
        <v>0</v>
      </c>
      <c r="BG297" s="234">
        <f>IF(N297="zákl. přenesená",J297,0)</f>
        <v>0</v>
      </c>
      <c r="BH297" s="234">
        <f>IF(N297="sníž. přenesená",J297,0)</f>
        <v>0</v>
      </c>
      <c r="BI297" s="234">
        <f>IF(N297="nulová",J297,0)</f>
        <v>0</v>
      </c>
      <c r="BJ297" s="18" t="s">
        <v>84</v>
      </c>
      <c r="BK297" s="234">
        <f>ROUND(I297*H297,2)</f>
        <v>0</v>
      </c>
      <c r="BL297" s="18" t="s">
        <v>146</v>
      </c>
      <c r="BM297" s="233" t="s">
        <v>443</v>
      </c>
    </row>
    <row r="298" s="13" customFormat="1">
      <c r="A298" s="13"/>
      <c r="B298" s="235"/>
      <c r="C298" s="236"/>
      <c r="D298" s="237" t="s">
        <v>148</v>
      </c>
      <c r="E298" s="238" t="s">
        <v>30</v>
      </c>
      <c r="F298" s="239" t="s">
        <v>408</v>
      </c>
      <c r="G298" s="236"/>
      <c r="H298" s="240">
        <v>4</v>
      </c>
      <c r="I298" s="241"/>
      <c r="J298" s="236"/>
      <c r="K298" s="236"/>
      <c r="L298" s="242"/>
      <c r="M298" s="243"/>
      <c r="N298" s="244"/>
      <c r="O298" s="244"/>
      <c r="P298" s="244"/>
      <c r="Q298" s="244"/>
      <c r="R298" s="244"/>
      <c r="S298" s="244"/>
      <c r="T298" s="245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6" t="s">
        <v>148</v>
      </c>
      <c r="AU298" s="246" t="s">
        <v>87</v>
      </c>
      <c r="AV298" s="13" t="s">
        <v>87</v>
      </c>
      <c r="AW298" s="13" t="s">
        <v>37</v>
      </c>
      <c r="AX298" s="13" t="s">
        <v>76</v>
      </c>
      <c r="AY298" s="246" t="s">
        <v>139</v>
      </c>
    </row>
    <row r="299" s="14" customFormat="1">
      <c r="A299" s="14"/>
      <c r="B299" s="247"/>
      <c r="C299" s="248"/>
      <c r="D299" s="237" t="s">
        <v>148</v>
      </c>
      <c r="E299" s="249" t="s">
        <v>30</v>
      </c>
      <c r="F299" s="250" t="s">
        <v>150</v>
      </c>
      <c r="G299" s="248"/>
      <c r="H299" s="251">
        <v>4</v>
      </c>
      <c r="I299" s="252"/>
      <c r="J299" s="248"/>
      <c r="K299" s="248"/>
      <c r="L299" s="253"/>
      <c r="M299" s="254"/>
      <c r="N299" s="255"/>
      <c r="O299" s="255"/>
      <c r="P299" s="255"/>
      <c r="Q299" s="255"/>
      <c r="R299" s="255"/>
      <c r="S299" s="255"/>
      <c r="T299" s="256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7" t="s">
        <v>148</v>
      </c>
      <c r="AU299" s="257" t="s">
        <v>87</v>
      </c>
      <c r="AV299" s="14" t="s">
        <v>146</v>
      </c>
      <c r="AW299" s="14" t="s">
        <v>37</v>
      </c>
      <c r="AX299" s="14" t="s">
        <v>84</v>
      </c>
      <c r="AY299" s="257" t="s">
        <v>139</v>
      </c>
    </row>
    <row r="300" s="2" customFormat="1" ht="16.5" customHeight="1">
      <c r="A300" s="40"/>
      <c r="B300" s="41"/>
      <c r="C300" s="268" t="s">
        <v>444</v>
      </c>
      <c r="D300" s="268" t="s">
        <v>273</v>
      </c>
      <c r="E300" s="269" t="s">
        <v>445</v>
      </c>
      <c r="F300" s="270" t="s">
        <v>446</v>
      </c>
      <c r="G300" s="271" t="s">
        <v>401</v>
      </c>
      <c r="H300" s="272">
        <v>2</v>
      </c>
      <c r="I300" s="273"/>
      <c r="J300" s="274">
        <f>ROUND(I300*H300,2)</f>
        <v>0</v>
      </c>
      <c r="K300" s="270" t="s">
        <v>30</v>
      </c>
      <c r="L300" s="275"/>
      <c r="M300" s="276" t="s">
        <v>30</v>
      </c>
      <c r="N300" s="277" t="s">
        <v>47</v>
      </c>
      <c r="O300" s="86"/>
      <c r="P300" s="231">
        <f>O300*H300</f>
        <v>0</v>
      </c>
      <c r="Q300" s="231">
        <v>0.01</v>
      </c>
      <c r="R300" s="231">
        <f>Q300*H300</f>
        <v>0.02</v>
      </c>
      <c r="S300" s="231">
        <v>0</v>
      </c>
      <c r="T300" s="232">
        <f>S300*H300</f>
        <v>0</v>
      </c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R300" s="233" t="s">
        <v>182</v>
      </c>
      <c r="AT300" s="233" t="s">
        <v>273</v>
      </c>
      <c r="AU300" s="233" t="s">
        <v>87</v>
      </c>
      <c r="AY300" s="18" t="s">
        <v>139</v>
      </c>
      <c r="BE300" s="234">
        <f>IF(N300="základní",J300,0)</f>
        <v>0</v>
      </c>
      <c r="BF300" s="234">
        <f>IF(N300="snížená",J300,0)</f>
        <v>0</v>
      </c>
      <c r="BG300" s="234">
        <f>IF(N300="zákl. přenesená",J300,0)</f>
        <v>0</v>
      </c>
      <c r="BH300" s="234">
        <f>IF(N300="sníž. přenesená",J300,0)</f>
        <v>0</v>
      </c>
      <c r="BI300" s="234">
        <f>IF(N300="nulová",J300,0)</f>
        <v>0</v>
      </c>
      <c r="BJ300" s="18" t="s">
        <v>84</v>
      </c>
      <c r="BK300" s="234">
        <f>ROUND(I300*H300,2)</f>
        <v>0</v>
      </c>
      <c r="BL300" s="18" t="s">
        <v>146</v>
      </c>
      <c r="BM300" s="233" t="s">
        <v>447</v>
      </c>
    </row>
    <row r="301" s="13" customFormat="1">
      <c r="A301" s="13"/>
      <c r="B301" s="235"/>
      <c r="C301" s="236"/>
      <c r="D301" s="237" t="s">
        <v>148</v>
      </c>
      <c r="E301" s="238" t="s">
        <v>30</v>
      </c>
      <c r="F301" s="239" t="s">
        <v>427</v>
      </c>
      <c r="G301" s="236"/>
      <c r="H301" s="240">
        <v>2</v>
      </c>
      <c r="I301" s="241"/>
      <c r="J301" s="236"/>
      <c r="K301" s="236"/>
      <c r="L301" s="242"/>
      <c r="M301" s="243"/>
      <c r="N301" s="244"/>
      <c r="O301" s="244"/>
      <c r="P301" s="244"/>
      <c r="Q301" s="244"/>
      <c r="R301" s="244"/>
      <c r="S301" s="244"/>
      <c r="T301" s="245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6" t="s">
        <v>148</v>
      </c>
      <c r="AU301" s="246" t="s">
        <v>87</v>
      </c>
      <c r="AV301" s="13" t="s">
        <v>87</v>
      </c>
      <c r="AW301" s="13" t="s">
        <v>37</v>
      </c>
      <c r="AX301" s="13" t="s">
        <v>76</v>
      </c>
      <c r="AY301" s="246" t="s">
        <v>139</v>
      </c>
    </row>
    <row r="302" s="14" customFormat="1">
      <c r="A302" s="14"/>
      <c r="B302" s="247"/>
      <c r="C302" s="248"/>
      <c r="D302" s="237" t="s">
        <v>148</v>
      </c>
      <c r="E302" s="249" t="s">
        <v>30</v>
      </c>
      <c r="F302" s="250" t="s">
        <v>150</v>
      </c>
      <c r="G302" s="248"/>
      <c r="H302" s="251">
        <v>2</v>
      </c>
      <c r="I302" s="252"/>
      <c r="J302" s="248"/>
      <c r="K302" s="248"/>
      <c r="L302" s="253"/>
      <c r="M302" s="254"/>
      <c r="N302" s="255"/>
      <c r="O302" s="255"/>
      <c r="P302" s="255"/>
      <c r="Q302" s="255"/>
      <c r="R302" s="255"/>
      <c r="S302" s="255"/>
      <c r="T302" s="256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7" t="s">
        <v>148</v>
      </c>
      <c r="AU302" s="257" t="s">
        <v>87</v>
      </c>
      <c r="AV302" s="14" t="s">
        <v>146</v>
      </c>
      <c r="AW302" s="14" t="s">
        <v>37</v>
      </c>
      <c r="AX302" s="14" t="s">
        <v>84</v>
      </c>
      <c r="AY302" s="257" t="s">
        <v>139</v>
      </c>
    </row>
    <row r="303" s="2" customFormat="1" ht="21.75" customHeight="1">
      <c r="A303" s="40"/>
      <c r="B303" s="41"/>
      <c r="C303" s="222" t="s">
        <v>448</v>
      </c>
      <c r="D303" s="222" t="s">
        <v>141</v>
      </c>
      <c r="E303" s="223" t="s">
        <v>449</v>
      </c>
      <c r="F303" s="224" t="s">
        <v>450</v>
      </c>
      <c r="G303" s="225" t="s">
        <v>401</v>
      </c>
      <c r="H303" s="226">
        <v>6</v>
      </c>
      <c r="I303" s="227"/>
      <c r="J303" s="228">
        <f>ROUND(I303*H303,2)</f>
        <v>0</v>
      </c>
      <c r="K303" s="224" t="s">
        <v>145</v>
      </c>
      <c r="L303" s="46"/>
      <c r="M303" s="229" t="s">
        <v>30</v>
      </c>
      <c r="N303" s="230" t="s">
        <v>47</v>
      </c>
      <c r="O303" s="86"/>
      <c r="P303" s="231">
        <f>O303*H303</f>
        <v>0</v>
      </c>
      <c r="Q303" s="231">
        <v>0.0017099999999999999</v>
      </c>
      <c r="R303" s="231">
        <f>Q303*H303</f>
        <v>0.01026</v>
      </c>
      <c r="S303" s="231">
        <v>0</v>
      </c>
      <c r="T303" s="232">
        <f>S303*H303</f>
        <v>0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33" t="s">
        <v>146</v>
      </c>
      <c r="AT303" s="233" t="s">
        <v>141</v>
      </c>
      <c r="AU303" s="233" t="s">
        <v>87</v>
      </c>
      <c r="AY303" s="18" t="s">
        <v>139</v>
      </c>
      <c r="BE303" s="234">
        <f>IF(N303="základní",J303,0)</f>
        <v>0</v>
      </c>
      <c r="BF303" s="234">
        <f>IF(N303="snížená",J303,0)</f>
        <v>0</v>
      </c>
      <c r="BG303" s="234">
        <f>IF(N303="zákl. přenesená",J303,0)</f>
        <v>0</v>
      </c>
      <c r="BH303" s="234">
        <f>IF(N303="sníž. přenesená",J303,0)</f>
        <v>0</v>
      </c>
      <c r="BI303" s="234">
        <f>IF(N303="nulová",J303,0)</f>
        <v>0</v>
      </c>
      <c r="BJ303" s="18" t="s">
        <v>84</v>
      </c>
      <c r="BK303" s="234">
        <f>ROUND(I303*H303,2)</f>
        <v>0</v>
      </c>
      <c r="BL303" s="18" t="s">
        <v>146</v>
      </c>
      <c r="BM303" s="233" t="s">
        <v>451</v>
      </c>
    </row>
    <row r="304" s="13" customFormat="1">
      <c r="A304" s="13"/>
      <c r="B304" s="235"/>
      <c r="C304" s="236"/>
      <c r="D304" s="237" t="s">
        <v>148</v>
      </c>
      <c r="E304" s="238" t="s">
        <v>30</v>
      </c>
      <c r="F304" s="239" t="s">
        <v>452</v>
      </c>
      <c r="G304" s="236"/>
      <c r="H304" s="240">
        <v>6</v>
      </c>
      <c r="I304" s="241"/>
      <c r="J304" s="236"/>
      <c r="K304" s="236"/>
      <c r="L304" s="242"/>
      <c r="M304" s="243"/>
      <c r="N304" s="244"/>
      <c r="O304" s="244"/>
      <c r="P304" s="244"/>
      <c r="Q304" s="244"/>
      <c r="R304" s="244"/>
      <c r="S304" s="244"/>
      <c r="T304" s="245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6" t="s">
        <v>148</v>
      </c>
      <c r="AU304" s="246" t="s">
        <v>87</v>
      </c>
      <c r="AV304" s="13" t="s">
        <v>87</v>
      </c>
      <c r="AW304" s="13" t="s">
        <v>37</v>
      </c>
      <c r="AX304" s="13" t="s">
        <v>76</v>
      </c>
      <c r="AY304" s="246" t="s">
        <v>139</v>
      </c>
    </row>
    <row r="305" s="14" customFormat="1">
      <c r="A305" s="14"/>
      <c r="B305" s="247"/>
      <c r="C305" s="248"/>
      <c r="D305" s="237" t="s">
        <v>148</v>
      </c>
      <c r="E305" s="249" t="s">
        <v>30</v>
      </c>
      <c r="F305" s="250" t="s">
        <v>150</v>
      </c>
      <c r="G305" s="248"/>
      <c r="H305" s="251">
        <v>6</v>
      </c>
      <c r="I305" s="252"/>
      <c r="J305" s="248"/>
      <c r="K305" s="248"/>
      <c r="L305" s="253"/>
      <c r="M305" s="254"/>
      <c r="N305" s="255"/>
      <c r="O305" s="255"/>
      <c r="P305" s="255"/>
      <c r="Q305" s="255"/>
      <c r="R305" s="255"/>
      <c r="S305" s="255"/>
      <c r="T305" s="256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7" t="s">
        <v>148</v>
      </c>
      <c r="AU305" s="257" t="s">
        <v>87</v>
      </c>
      <c r="AV305" s="14" t="s">
        <v>146</v>
      </c>
      <c r="AW305" s="14" t="s">
        <v>37</v>
      </c>
      <c r="AX305" s="14" t="s">
        <v>84</v>
      </c>
      <c r="AY305" s="257" t="s">
        <v>139</v>
      </c>
    </row>
    <row r="306" s="2" customFormat="1" ht="16.5" customHeight="1">
      <c r="A306" s="40"/>
      <c r="B306" s="41"/>
      <c r="C306" s="268" t="s">
        <v>453</v>
      </c>
      <c r="D306" s="268" t="s">
        <v>273</v>
      </c>
      <c r="E306" s="269" t="s">
        <v>454</v>
      </c>
      <c r="F306" s="270" t="s">
        <v>455</v>
      </c>
      <c r="G306" s="271" t="s">
        <v>401</v>
      </c>
      <c r="H306" s="272">
        <v>4</v>
      </c>
      <c r="I306" s="273"/>
      <c r="J306" s="274">
        <f>ROUND(I306*H306,2)</f>
        <v>0</v>
      </c>
      <c r="K306" s="270" t="s">
        <v>30</v>
      </c>
      <c r="L306" s="275"/>
      <c r="M306" s="276" t="s">
        <v>30</v>
      </c>
      <c r="N306" s="277" t="s">
        <v>47</v>
      </c>
      <c r="O306" s="86"/>
      <c r="P306" s="231">
        <f>O306*H306</f>
        <v>0</v>
      </c>
      <c r="Q306" s="231">
        <v>0.019</v>
      </c>
      <c r="R306" s="231">
        <f>Q306*H306</f>
        <v>0.075999999999999998</v>
      </c>
      <c r="S306" s="231">
        <v>0</v>
      </c>
      <c r="T306" s="232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33" t="s">
        <v>182</v>
      </c>
      <c r="AT306" s="233" t="s">
        <v>273</v>
      </c>
      <c r="AU306" s="233" t="s">
        <v>87</v>
      </c>
      <c r="AY306" s="18" t="s">
        <v>139</v>
      </c>
      <c r="BE306" s="234">
        <f>IF(N306="základní",J306,0)</f>
        <v>0</v>
      </c>
      <c r="BF306" s="234">
        <f>IF(N306="snížená",J306,0)</f>
        <v>0</v>
      </c>
      <c r="BG306" s="234">
        <f>IF(N306="zákl. přenesená",J306,0)</f>
        <v>0</v>
      </c>
      <c r="BH306" s="234">
        <f>IF(N306="sníž. přenesená",J306,0)</f>
        <v>0</v>
      </c>
      <c r="BI306" s="234">
        <f>IF(N306="nulová",J306,0)</f>
        <v>0</v>
      </c>
      <c r="BJ306" s="18" t="s">
        <v>84</v>
      </c>
      <c r="BK306" s="234">
        <f>ROUND(I306*H306,2)</f>
        <v>0</v>
      </c>
      <c r="BL306" s="18" t="s">
        <v>146</v>
      </c>
      <c r="BM306" s="233" t="s">
        <v>456</v>
      </c>
    </row>
    <row r="307" s="13" customFormat="1">
      <c r="A307" s="13"/>
      <c r="B307" s="235"/>
      <c r="C307" s="236"/>
      <c r="D307" s="237" t="s">
        <v>148</v>
      </c>
      <c r="E307" s="238" t="s">
        <v>30</v>
      </c>
      <c r="F307" s="239" t="s">
        <v>408</v>
      </c>
      <c r="G307" s="236"/>
      <c r="H307" s="240">
        <v>4</v>
      </c>
      <c r="I307" s="241"/>
      <c r="J307" s="236"/>
      <c r="K307" s="236"/>
      <c r="L307" s="242"/>
      <c r="M307" s="243"/>
      <c r="N307" s="244"/>
      <c r="O307" s="244"/>
      <c r="P307" s="244"/>
      <c r="Q307" s="244"/>
      <c r="R307" s="244"/>
      <c r="S307" s="244"/>
      <c r="T307" s="245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6" t="s">
        <v>148</v>
      </c>
      <c r="AU307" s="246" t="s">
        <v>87</v>
      </c>
      <c r="AV307" s="13" t="s">
        <v>87</v>
      </c>
      <c r="AW307" s="13" t="s">
        <v>37</v>
      </c>
      <c r="AX307" s="13" t="s">
        <v>76</v>
      </c>
      <c r="AY307" s="246" t="s">
        <v>139</v>
      </c>
    </row>
    <row r="308" s="14" customFormat="1">
      <c r="A308" s="14"/>
      <c r="B308" s="247"/>
      <c r="C308" s="248"/>
      <c r="D308" s="237" t="s">
        <v>148</v>
      </c>
      <c r="E308" s="249" t="s">
        <v>30</v>
      </c>
      <c r="F308" s="250" t="s">
        <v>150</v>
      </c>
      <c r="G308" s="248"/>
      <c r="H308" s="251">
        <v>4</v>
      </c>
      <c r="I308" s="252"/>
      <c r="J308" s="248"/>
      <c r="K308" s="248"/>
      <c r="L308" s="253"/>
      <c r="M308" s="254"/>
      <c r="N308" s="255"/>
      <c r="O308" s="255"/>
      <c r="P308" s="255"/>
      <c r="Q308" s="255"/>
      <c r="R308" s="255"/>
      <c r="S308" s="255"/>
      <c r="T308" s="256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7" t="s">
        <v>148</v>
      </c>
      <c r="AU308" s="257" t="s">
        <v>87</v>
      </c>
      <c r="AV308" s="14" t="s">
        <v>146</v>
      </c>
      <c r="AW308" s="14" t="s">
        <v>37</v>
      </c>
      <c r="AX308" s="14" t="s">
        <v>84</v>
      </c>
      <c r="AY308" s="257" t="s">
        <v>139</v>
      </c>
    </row>
    <row r="309" s="2" customFormat="1" ht="16.5" customHeight="1">
      <c r="A309" s="40"/>
      <c r="B309" s="41"/>
      <c r="C309" s="268" t="s">
        <v>457</v>
      </c>
      <c r="D309" s="268" t="s">
        <v>273</v>
      </c>
      <c r="E309" s="269" t="s">
        <v>458</v>
      </c>
      <c r="F309" s="270" t="s">
        <v>459</v>
      </c>
      <c r="G309" s="271" t="s">
        <v>401</v>
      </c>
      <c r="H309" s="272">
        <v>2</v>
      </c>
      <c r="I309" s="273"/>
      <c r="J309" s="274">
        <f>ROUND(I309*H309,2)</f>
        <v>0</v>
      </c>
      <c r="K309" s="270" t="s">
        <v>30</v>
      </c>
      <c r="L309" s="275"/>
      <c r="M309" s="276" t="s">
        <v>30</v>
      </c>
      <c r="N309" s="277" t="s">
        <v>47</v>
      </c>
      <c r="O309" s="86"/>
      <c r="P309" s="231">
        <f>O309*H309</f>
        <v>0</v>
      </c>
      <c r="Q309" s="231">
        <v>0.01</v>
      </c>
      <c r="R309" s="231">
        <f>Q309*H309</f>
        <v>0.02</v>
      </c>
      <c r="S309" s="231">
        <v>0</v>
      </c>
      <c r="T309" s="232">
        <f>S309*H309</f>
        <v>0</v>
      </c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R309" s="233" t="s">
        <v>182</v>
      </c>
      <c r="AT309" s="233" t="s">
        <v>273</v>
      </c>
      <c r="AU309" s="233" t="s">
        <v>87</v>
      </c>
      <c r="AY309" s="18" t="s">
        <v>139</v>
      </c>
      <c r="BE309" s="234">
        <f>IF(N309="základní",J309,0)</f>
        <v>0</v>
      </c>
      <c r="BF309" s="234">
        <f>IF(N309="snížená",J309,0)</f>
        <v>0</v>
      </c>
      <c r="BG309" s="234">
        <f>IF(N309="zákl. přenesená",J309,0)</f>
        <v>0</v>
      </c>
      <c r="BH309" s="234">
        <f>IF(N309="sníž. přenesená",J309,0)</f>
        <v>0</v>
      </c>
      <c r="BI309" s="234">
        <f>IF(N309="nulová",J309,0)</f>
        <v>0</v>
      </c>
      <c r="BJ309" s="18" t="s">
        <v>84</v>
      </c>
      <c r="BK309" s="234">
        <f>ROUND(I309*H309,2)</f>
        <v>0</v>
      </c>
      <c r="BL309" s="18" t="s">
        <v>146</v>
      </c>
      <c r="BM309" s="233" t="s">
        <v>460</v>
      </c>
    </row>
    <row r="310" s="13" customFormat="1">
      <c r="A310" s="13"/>
      <c r="B310" s="235"/>
      <c r="C310" s="236"/>
      <c r="D310" s="237" t="s">
        <v>148</v>
      </c>
      <c r="E310" s="238" t="s">
        <v>30</v>
      </c>
      <c r="F310" s="239" t="s">
        <v>427</v>
      </c>
      <c r="G310" s="236"/>
      <c r="H310" s="240">
        <v>2</v>
      </c>
      <c r="I310" s="241"/>
      <c r="J310" s="236"/>
      <c r="K310" s="236"/>
      <c r="L310" s="242"/>
      <c r="M310" s="243"/>
      <c r="N310" s="244"/>
      <c r="O310" s="244"/>
      <c r="P310" s="244"/>
      <c r="Q310" s="244"/>
      <c r="R310" s="244"/>
      <c r="S310" s="244"/>
      <c r="T310" s="245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6" t="s">
        <v>148</v>
      </c>
      <c r="AU310" s="246" t="s">
        <v>87</v>
      </c>
      <c r="AV310" s="13" t="s">
        <v>87</v>
      </c>
      <c r="AW310" s="13" t="s">
        <v>37</v>
      </c>
      <c r="AX310" s="13" t="s">
        <v>76</v>
      </c>
      <c r="AY310" s="246" t="s">
        <v>139</v>
      </c>
    </row>
    <row r="311" s="14" customFormat="1">
      <c r="A311" s="14"/>
      <c r="B311" s="247"/>
      <c r="C311" s="248"/>
      <c r="D311" s="237" t="s">
        <v>148</v>
      </c>
      <c r="E311" s="249" t="s">
        <v>30</v>
      </c>
      <c r="F311" s="250" t="s">
        <v>150</v>
      </c>
      <c r="G311" s="248"/>
      <c r="H311" s="251">
        <v>2</v>
      </c>
      <c r="I311" s="252"/>
      <c r="J311" s="248"/>
      <c r="K311" s="248"/>
      <c r="L311" s="253"/>
      <c r="M311" s="254"/>
      <c r="N311" s="255"/>
      <c r="O311" s="255"/>
      <c r="P311" s="255"/>
      <c r="Q311" s="255"/>
      <c r="R311" s="255"/>
      <c r="S311" s="255"/>
      <c r="T311" s="256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7" t="s">
        <v>148</v>
      </c>
      <c r="AU311" s="257" t="s">
        <v>87</v>
      </c>
      <c r="AV311" s="14" t="s">
        <v>146</v>
      </c>
      <c r="AW311" s="14" t="s">
        <v>37</v>
      </c>
      <c r="AX311" s="14" t="s">
        <v>84</v>
      </c>
      <c r="AY311" s="257" t="s">
        <v>139</v>
      </c>
    </row>
    <row r="312" s="2" customFormat="1" ht="21.75" customHeight="1">
      <c r="A312" s="40"/>
      <c r="B312" s="41"/>
      <c r="C312" s="222" t="s">
        <v>461</v>
      </c>
      <c r="D312" s="222" t="s">
        <v>141</v>
      </c>
      <c r="E312" s="223" t="s">
        <v>462</v>
      </c>
      <c r="F312" s="224" t="s">
        <v>463</v>
      </c>
      <c r="G312" s="225" t="s">
        <v>401</v>
      </c>
      <c r="H312" s="226">
        <v>1</v>
      </c>
      <c r="I312" s="227"/>
      <c r="J312" s="228">
        <f>ROUND(I312*H312,2)</f>
        <v>0</v>
      </c>
      <c r="K312" s="224" t="s">
        <v>145</v>
      </c>
      <c r="L312" s="46"/>
      <c r="M312" s="229" t="s">
        <v>30</v>
      </c>
      <c r="N312" s="230" t="s">
        <v>47</v>
      </c>
      <c r="O312" s="86"/>
      <c r="P312" s="231">
        <f>O312*H312</f>
        <v>0</v>
      </c>
      <c r="Q312" s="231">
        <v>0.0017099999999999999</v>
      </c>
      <c r="R312" s="231">
        <f>Q312*H312</f>
        <v>0.0017099999999999999</v>
      </c>
      <c r="S312" s="231">
        <v>0</v>
      </c>
      <c r="T312" s="232">
        <f>S312*H312</f>
        <v>0</v>
      </c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R312" s="233" t="s">
        <v>146</v>
      </c>
      <c r="AT312" s="233" t="s">
        <v>141</v>
      </c>
      <c r="AU312" s="233" t="s">
        <v>87</v>
      </c>
      <c r="AY312" s="18" t="s">
        <v>139</v>
      </c>
      <c r="BE312" s="234">
        <f>IF(N312="základní",J312,0)</f>
        <v>0</v>
      </c>
      <c r="BF312" s="234">
        <f>IF(N312="snížená",J312,0)</f>
        <v>0</v>
      </c>
      <c r="BG312" s="234">
        <f>IF(N312="zákl. přenesená",J312,0)</f>
        <v>0</v>
      </c>
      <c r="BH312" s="234">
        <f>IF(N312="sníž. přenesená",J312,0)</f>
        <v>0</v>
      </c>
      <c r="BI312" s="234">
        <f>IF(N312="nulová",J312,0)</f>
        <v>0</v>
      </c>
      <c r="BJ312" s="18" t="s">
        <v>84</v>
      </c>
      <c r="BK312" s="234">
        <f>ROUND(I312*H312,2)</f>
        <v>0</v>
      </c>
      <c r="BL312" s="18" t="s">
        <v>146</v>
      </c>
      <c r="BM312" s="233" t="s">
        <v>464</v>
      </c>
    </row>
    <row r="313" s="13" customFormat="1">
      <c r="A313" s="13"/>
      <c r="B313" s="235"/>
      <c r="C313" s="236"/>
      <c r="D313" s="237" t="s">
        <v>148</v>
      </c>
      <c r="E313" s="238" t="s">
        <v>30</v>
      </c>
      <c r="F313" s="239" t="s">
        <v>465</v>
      </c>
      <c r="G313" s="236"/>
      <c r="H313" s="240">
        <v>1</v>
      </c>
      <c r="I313" s="241"/>
      <c r="J313" s="236"/>
      <c r="K313" s="236"/>
      <c r="L313" s="242"/>
      <c r="M313" s="243"/>
      <c r="N313" s="244"/>
      <c r="O313" s="244"/>
      <c r="P313" s="244"/>
      <c r="Q313" s="244"/>
      <c r="R313" s="244"/>
      <c r="S313" s="244"/>
      <c r="T313" s="245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6" t="s">
        <v>148</v>
      </c>
      <c r="AU313" s="246" t="s">
        <v>87</v>
      </c>
      <c r="AV313" s="13" t="s">
        <v>87</v>
      </c>
      <c r="AW313" s="13" t="s">
        <v>37</v>
      </c>
      <c r="AX313" s="13" t="s">
        <v>76</v>
      </c>
      <c r="AY313" s="246" t="s">
        <v>139</v>
      </c>
    </row>
    <row r="314" s="14" customFormat="1">
      <c r="A314" s="14"/>
      <c r="B314" s="247"/>
      <c r="C314" s="248"/>
      <c r="D314" s="237" t="s">
        <v>148</v>
      </c>
      <c r="E314" s="249" t="s">
        <v>30</v>
      </c>
      <c r="F314" s="250" t="s">
        <v>150</v>
      </c>
      <c r="G314" s="248"/>
      <c r="H314" s="251">
        <v>1</v>
      </c>
      <c r="I314" s="252"/>
      <c r="J314" s="248"/>
      <c r="K314" s="248"/>
      <c r="L314" s="253"/>
      <c r="M314" s="254"/>
      <c r="N314" s="255"/>
      <c r="O314" s="255"/>
      <c r="P314" s="255"/>
      <c r="Q314" s="255"/>
      <c r="R314" s="255"/>
      <c r="S314" s="255"/>
      <c r="T314" s="256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7" t="s">
        <v>148</v>
      </c>
      <c r="AU314" s="257" t="s">
        <v>87</v>
      </c>
      <c r="AV314" s="14" t="s">
        <v>146</v>
      </c>
      <c r="AW314" s="14" t="s">
        <v>37</v>
      </c>
      <c r="AX314" s="14" t="s">
        <v>84</v>
      </c>
      <c r="AY314" s="257" t="s">
        <v>139</v>
      </c>
    </row>
    <row r="315" s="2" customFormat="1" ht="16.5" customHeight="1">
      <c r="A315" s="40"/>
      <c r="B315" s="41"/>
      <c r="C315" s="268" t="s">
        <v>466</v>
      </c>
      <c r="D315" s="268" t="s">
        <v>273</v>
      </c>
      <c r="E315" s="269" t="s">
        <v>467</v>
      </c>
      <c r="F315" s="270" t="s">
        <v>468</v>
      </c>
      <c r="G315" s="271" t="s">
        <v>401</v>
      </c>
      <c r="H315" s="272">
        <v>1</v>
      </c>
      <c r="I315" s="273"/>
      <c r="J315" s="274">
        <f>ROUND(I315*H315,2)</f>
        <v>0</v>
      </c>
      <c r="K315" s="270" t="s">
        <v>30</v>
      </c>
      <c r="L315" s="275"/>
      <c r="M315" s="276" t="s">
        <v>30</v>
      </c>
      <c r="N315" s="277" t="s">
        <v>47</v>
      </c>
      <c r="O315" s="86"/>
      <c r="P315" s="231">
        <f>O315*H315</f>
        <v>0</v>
      </c>
      <c r="Q315" s="231">
        <v>0.025000000000000001</v>
      </c>
      <c r="R315" s="231">
        <f>Q315*H315</f>
        <v>0.025000000000000001</v>
      </c>
      <c r="S315" s="231">
        <v>0</v>
      </c>
      <c r="T315" s="232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33" t="s">
        <v>182</v>
      </c>
      <c r="AT315" s="233" t="s">
        <v>273</v>
      </c>
      <c r="AU315" s="233" t="s">
        <v>87</v>
      </c>
      <c r="AY315" s="18" t="s">
        <v>139</v>
      </c>
      <c r="BE315" s="234">
        <f>IF(N315="základní",J315,0)</f>
        <v>0</v>
      </c>
      <c r="BF315" s="234">
        <f>IF(N315="snížená",J315,0)</f>
        <v>0</v>
      </c>
      <c r="BG315" s="234">
        <f>IF(N315="zákl. přenesená",J315,0)</f>
        <v>0</v>
      </c>
      <c r="BH315" s="234">
        <f>IF(N315="sníž. přenesená",J315,0)</f>
        <v>0</v>
      </c>
      <c r="BI315" s="234">
        <f>IF(N315="nulová",J315,0)</f>
        <v>0</v>
      </c>
      <c r="BJ315" s="18" t="s">
        <v>84</v>
      </c>
      <c r="BK315" s="234">
        <f>ROUND(I315*H315,2)</f>
        <v>0</v>
      </c>
      <c r="BL315" s="18" t="s">
        <v>146</v>
      </c>
      <c r="BM315" s="233" t="s">
        <v>469</v>
      </c>
    </row>
    <row r="316" s="13" customFormat="1">
      <c r="A316" s="13"/>
      <c r="B316" s="235"/>
      <c r="C316" s="236"/>
      <c r="D316" s="237" t="s">
        <v>148</v>
      </c>
      <c r="E316" s="238" t="s">
        <v>30</v>
      </c>
      <c r="F316" s="239" t="s">
        <v>465</v>
      </c>
      <c r="G316" s="236"/>
      <c r="H316" s="240">
        <v>1</v>
      </c>
      <c r="I316" s="241"/>
      <c r="J316" s="236"/>
      <c r="K316" s="236"/>
      <c r="L316" s="242"/>
      <c r="M316" s="243"/>
      <c r="N316" s="244"/>
      <c r="O316" s="244"/>
      <c r="P316" s="244"/>
      <c r="Q316" s="244"/>
      <c r="R316" s="244"/>
      <c r="S316" s="244"/>
      <c r="T316" s="245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6" t="s">
        <v>148</v>
      </c>
      <c r="AU316" s="246" t="s">
        <v>87</v>
      </c>
      <c r="AV316" s="13" t="s">
        <v>87</v>
      </c>
      <c r="AW316" s="13" t="s">
        <v>37</v>
      </c>
      <c r="AX316" s="13" t="s">
        <v>76</v>
      </c>
      <c r="AY316" s="246" t="s">
        <v>139</v>
      </c>
    </row>
    <row r="317" s="14" customFormat="1">
      <c r="A317" s="14"/>
      <c r="B317" s="247"/>
      <c r="C317" s="248"/>
      <c r="D317" s="237" t="s">
        <v>148</v>
      </c>
      <c r="E317" s="249" t="s">
        <v>30</v>
      </c>
      <c r="F317" s="250" t="s">
        <v>150</v>
      </c>
      <c r="G317" s="248"/>
      <c r="H317" s="251">
        <v>1</v>
      </c>
      <c r="I317" s="252"/>
      <c r="J317" s="248"/>
      <c r="K317" s="248"/>
      <c r="L317" s="253"/>
      <c r="M317" s="254"/>
      <c r="N317" s="255"/>
      <c r="O317" s="255"/>
      <c r="P317" s="255"/>
      <c r="Q317" s="255"/>
      <c r="R317" s="255"/>
      <c r="S317" s="255"/>
      <c r="T317" s="256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7" t="s">
        <v>148</v>
      </c>
      <c r="AU317" s="257" t="s">
        <v>87</v>
      </c>
      <c r="AV317" s="14" t="s">
        <v>146</v>
      </c>
      <c r="AW317" s="14" t="s">
        <v>37</v>
      </c>
      <c r="AX317" s="14" t="s">
        <v>84</v>
      </c>
      <c r="AY317" s="257" t="s">
        <v>139</v>
      </c>
    </row>
    <row r="318" s="2" customFormat="1" ht="21.75" customHeight="1">
      <c r="A318" s="40"/>
      <c r="B318" s="41"/>
      <c r="C318" s="222" t="s">
        <v>470</v>
      </c>
      <c r="D318" s="222" t="s">
        <v>141</v>
      </c>
      <c r="E318" s="223" t="s">
        <v>471</v>
      </c>
      <c r="F318" s="224" t="s">
        <v>472</v>
      </c>
      <c r="G318" s="225" t="s">
        <v>185</v>
      </c>
      <c r="H318" s="226">
        <v>493</v>
      </c>
      <c r="I318" s="227"/>
      <c r="J318" s="228">
        <f>ROUND(I318*H318,2)</f>
        <v>0</v>
      </c>
      <c r="K318" s="224" t="s">
        <v>145</v>
      </c>
      <c r="L318" s="46"/>
      <c r="M318" s="229" t="s">
        <v>30</v>
      </c>
      <c r="N318" s="230" t="s">
        <v>47</v>
      </c>
      <c r="O318" s="86"/>
      <c r="P318" s="231">
        <f>O318*H318</f>
        <v>0</v>
      </c>
      <c r="Q318" s="231">
        <v>0</v>
      </c>
      <c r="R318" s="231">
        <f>Q318*H318</f>
        <v>0</v>
      </c>
      <c r="S318" s="231">
        <v>0</v>
      </c>
      <c r="T318" s="232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33" t="s">
        <v>146</v>
      </c>
      <c r="AT318" s="233" t="s">
        <v>141</v>
      </c>
      <c r="AU318" s="233" t="s">
        <v>87</v>
      </c>
      <c r="AY318" s="18" t="s">
        <v>139</v>
      </c>
      <c r="BE318" s="234">
        <f>IF(N318="základní",J318,0)</f>
        <v>0</v>
      </c>
      <c r="BF318" s="234">
        <f>IF(N318="snížená",J318,0)</f>
        <v>0</v>
      </c>
      <c r="BG318" s="234">
        <f>IF(N318="zákl. přenesená",J318,0)</f>
        <v>0</v>
      </c>
      <c r="BH318" s="234">
        <f>IF(N318="sníž. přenesená",J318,0)</f>
        <v>0</v>
      </c>
      <c r="BI318" s="234">
        <f>IF(N318="nulová",J318,0)</f>
        <v>0</v>
      </c>
      <c r="BJ318" s="18" t="s">
        <v>84</v>
      </c>
      <c r="BK318" s="234">
        <f>ROUND(I318*H318,2)</f>
        <v>0</v>
      </c>
      <c r="BL318" s="18" t="s">
        <v>146</v>
      </c>
      <c r="BM318" s="233" t="s">
        <v>473</v>
      </c>
    </row>
    <row r="319" s="13" customFormat="1">
      <c r="A319" s="13"/>
      <c r="B319" s="235"/>
      <c r="C319" s="236"/>
      <c r="D319" s="237" t="s">
        <v>148</v>
      </c>
      <c r="E319" s="238" t="s">
        <v>30</v>
      </c>
      <c r="F319" s="239" t="s">
        <v>474</v>
      </c>
      <c r="G319" s="236"/>
      <c r="H319" s="240">
        <v>488</v>
      </c>
      <c r="I319" s="241"/>
      <c r="J319" s="236"/>
      <c r="K319" s="236"/>
      <c r="L319" s="242"/>
      <c r="M319" s="243"/>
      <c r="N319" s="244"/>
      <c r="O319" s="244"/>
      <c r="P319" s="244"/>
      <c r="Q319" s="244"/>
      <c r="R319" s="244"/>
      <c r="S319" s="244"/>
      <c r="T319" s="245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6" t="s">
        <v>148</v>
      </c>
      <c r="AU319" s="246" t="s">
        <v>87</v>
      </c>
      <c r="AV319" s="13" t="s">
        <v>87</v>
      </c>
      <c r="AW319" s="13" t="s">
        <v>37</v>
      </c>
      <c r="AX319" s="13" t="s">
        <v>76</v>
      </c>
      <c r="AY319" s="246" t="s">
        <v>139</v>
      </c>
    </row>
    <row r="320" s="13" customFormat="1">
      <c r="A320" s="13"/>
      <c r="B320" s="235"/>
      <c r="C320" s="236"/>
      <c r="D320" s="237" t="s">
        <v>148</v>
      </c>
      <c r="E320" s="238" t="s">
        <v>30</v>
      </c>
      <c r="F320" s="239" t="s">
        <v>475</v>
      </c>
      <c r="G320" s="236"/>
      <c r="H320" s="240">
        <v>5</v>
      </c>
      <c r="I320" s="241"/>
      <c r="J320" s="236"/>
      <c r="K320" s="236"/>
      <c r="L320" s="242"/>
      <c r="M320" s="243"/>
      <c r="N320" s="244"/>
      <c r="O320" s="244"/>
      <c r="P320" s="244"/>
      <c r="Q320" s="244"/>
      <c r="R320" s="244"/>
      <c r="S320" s="244"/>
      <c r="T320" s="245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6" t="s">
        <v>148</v>
      </c>
      <c r="AU320" s="246" t="s">
        <v>87</v>
      </c>
      <c r="AV320" s="13" t="s">
        <v>87</v>
      </c>
      <c r="AW320" s="13" t="s">
        <v>37</v>
      </c>
      <c r="AX320" s="13" t="s">
        <v>76</v>
      </c>
      <c r="AY320" s="246" t="s">
        <v>139</v>
      </c>
    </row>
    <row r="321" s="14" customFormat="1">
      <c r="A321" s="14"/>
      <c r="B321" s="247"/>
      <c r="C321" s="248"/>
      <c r="D321" s="237" t="s">
        <v>148</v>
      </c>
      <c r="E321" s="249" t="s">
        <v>30</v>
      </c>
      <c r="F321" s="250" t="s">
        <v>150</v>
      </c>
      <c r="G321" s="248"/>
      <c r="H321" s="251">
        <v>493</v>
      </c>
      <c r="I321" s="252"/>
      <c r="J321" s="248"/>
      <c r="K321" s="248"/>
      <c r="L321" s="253"/>
      <c r="M321" s="254"/>
      <c r="N321" s="255"/>
      <c r="O321" s="255"/>
      <c r="P321" s="255"/>
      <c r="Q321" s="255"/>
      <c r="R321" s="255"/>
      <c r="S321" s="255"/>
      <c r="T321" s="256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7" t="s">
        <v>148</v>
      </c>
      <c r="AU321" s="257" t="s">
        <v>87</v>
      </c>
      <c r="AV321" s="14" t="s">
        <v>146</v>
      </c>
      <c r="AW321" s="14" t="s">
        <v>37</v>
      </c>
      <c r="AX321" s="14" t="s">
        <v>84</v>
      </c>
      <c r="AY321" s="257" t="s">
        <v>139</v>
      </c>
    </row>
    <row r="322" s="2" customFormat="1" ht="16.5" customHeight="1">
      <c r="A322" s="40"/>
      <c r="B322" s="41"/>
      <c r="C322" s="268" t="s">
        <v>476</v>
      </c>
      <c r="D322" s="268" t="s">
        <v>273</v>
      </c>
      <c r="E322" s="269" t="s">
        <v>477</v>
      </c>
      <c r="F322" s="270" t="s">
        <v>478</v>
      </c>
      <c r="G322" s="271" t="s">
        <v>185</v>
      </c>
      <c r="H322" s="272">
        <v>497.93000000000001</v>
      </c>
      <c r="I322" s="273"/>
      <c r="J322" s="274">
        <f>ROUND(I322*H322,2)</f>
        <v>0</v>
      </c>
      <c r="K322" s="270" t="s">
        <v>145</v>
      </c>
      <c r="L322" s="275"/>
      <c r="M322" s="276" t="s">
        <v>30</v>
      </c>
      <c r="N322" s="277" t="s">
        <v>47</v>
      </c>
      <c r="O322" s="86"/>
      <c r="P322" s="231">
        <f>O322*H322</f>
        <v>0</v>
      </c>
      <c r="Q322" s="231">
        <v>0.00147</v>
      </c>
      <c r="R322" s="231">
        <f>Q322*H322</f>
        <v>0.73195710000000003</v>
      </c>
      <c r="S322" s="231">
        <v>0</v>
      </c>
      <c r="T322" s="232">
        <f>S322*H322</f>
        <v>0</v>
      </c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R322" s="233" t="s">
        <v>182</v>
      </c>
      <c r="AT322" s="233" t="s">
        <v>273</v>
      </c>
      <c r="AU322" s="233" t="s">
        <v>87</v>
      </c>
      <c r="AY322" s="18" t="s">
        <v>139</v>
      </c>
      <c r="BE322" s="234">
        <f>IF(N322="základní",J322,0)</f>
        <v>0</v>
      </c>
      <c r="BF322" s="234">
        <f>IF(N322="snížená",J322,0)</f>
        <v>0</v>
      </c>
      <c r="BG322" s="234">
        <f>IF(N322="zákl. přenesená",J322,0)</f>
        <v>0</v>
      </c>
      <c r="BH322" s="234">
        <f>IF(N322="sníž. přenesená",J322,0)</f>
        <v>0</v>
      </c>
      <c r="BI322" s="234">
        <f>IF(N322="nulová",J322,0)</f>
        <v>0</v>
      </c>
      <c r="BJ322" s="18" t="s">
        <v>84</v>
      </c>
      <c r="BK322" s="234">
        <f>ROUND(I322*H322,2)</f>
        <v>0</v>
      </c>
      <c r="BL322" s="18" t="s">
        <v>146</v>
      </c>
      <c r="BM322" s="233" t="s">
        <v>479</v>
      </c>
    </row>
    <row r="323" s="15" customFormat="1">
      <c r="A323" s="15"/>
      <c r="B323" s="258"/>
      <c r="C323" s="259"/>
      <c r="D323" s="237" t="s">
        <v>148</v>
      </c>
      <c r="E323" s="260" t="s">
        <v>30</v>
      </c>
      <c r="F323" s="261" t="s">
        <v>480</v>
      </c>
      <c r="G323" s="259"/>
      <c r="H323" s="260" t="s">
        <v>30</v>
      </c>
      <c r="I323" s="262"/>
      <c r="J323" s="259"/>
      <c r="K323" s="259"/>
      <c r="L323" s="263"/>
      <c r="M323" s="264"/>
      <c r="N323" s="265"/>
      <c r="O323" s="265"/>
      <c r="P323" s="265"/>
      <c r="Q323" s="265"/>
      <c r="R323" s="265"/>
      <c r="S323" s="265"/>
      <c r="T323" s="266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67" t="s">
        <v>148</v>
      </c>
      <c r="AU323" s="267" t="s">
        <v>87</v>
      </c>
      <c r="AV323" s="15" t="s">
        <v>84</v>
      </c>
      <c r="AW323" s="15" t="s">
        <v>37</v>
      </c>
      <c r="AX323" s="15" t="s">
        <v>76</v>
      </c>
      <c r="AY323" s="267" t="s">
        <v>139</v>
      </c>
    </row>
    <row r="324" s="13" customFormat="1">
      <c r="A324" s="13"/>
      <c r="B324" s="235"/>
      <c r="C324" s="236"/>
      <c r="D324" s="237" t="s">
        <v>148</v>
      </c>
      <c r="E324" s="238" t="s">
        <v>30</v>
      </c>
      <c r="F324" s="239" t="s">
        <v>481</v>
      </c>
      <c r="G324" s="236"/>
      <c r="H324" s="240">
        <v>492.88</v>
      </c>
      <c r="I324" s="241"/>
      <c r="J324" s="236"/>
      <c r="K324" s="236"/>
      <c r="L324" s="242"/>
      <c r="M324" s="243"/>
      <c r="N324" s="244"/>
      <c r="O324" s="244"/>
      <c r="P324" s="244"/>
      <c r="Q324" s="244"/>
      <c r="R324" s="244"/>
      <c r="S324" s="244"/>
      <c r="T324" s="245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6" t="s">
        <v>148</v>
      </c>
      <c r="AU324" s="246" t="s">
        <v>87</v>
      </c>
      <c r="AV324" s="13" t="s">
        <v>87</v>
      </c>
      <c r="AW324" s="13" t="s">
        <v>37</v>
      </c>
      <c r="AX324" s="13" t="s">
        <v>76</v>
      </c>
      <c r="AY324" s="246" t="s">
        <v>139</v>
      </c>
    </row>
    <row r="325" s="13" customFormat="1">
      <c r="A325" s="13"/>
      <c r="B325" s="235"/>
      <c r="C325" s="236"/>
      <c r="D325" s="237" t="s">
        <v>148</v>
      </c>
      <c r="E325" s="238" t="s">
        <v>30</v>
      </c>
      <c r="F325" s="239" t="s">
        <v>482</v>
      </c>
      <c r="G325" s="236"/>
      <c r="H325" s="240">
        <v>5.0499999999999998</v>
      </c>
      <c r="I325" s="241"/>
      <c r="J325" s="236"/>
      <c r="K325" s="236"/>
      <c r="L325" s="242"/>
      <c r="M325" s="243"/>
      <c r="N325" s="244"/>
      <c r="O325" s="244"/>
      <c r="P325" s="244"/>
      <c r="Q325" s="244"/>
      <c r="R325" s="244"/>
      <c r="S325" s="244"/>
      <c r="T325" s="245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6" t="s">
        <v>148</v>
      </c>
      <c r="AU325" s="246" t="s">
        <v>87</v>
      </c>
      <c r="AV325" s="13" t="s">
        <v>87</v>
      </c>
      <c r="AW325" s="13" t="s">
        <v>37</v>
      </c>
      <c r="AX325" s="13" t="s">
        <v>76</v>
      </c>
      <c r="AY325" s="246" t="s">
        <v>139</v>
      </c>
    </row>
    <row r="326" s="14" customFormat="1">
      <c r="A326" s="14"/>
      <c r="B326" s="247"/>
      <c r="C326" s="248"/>
      <c r="D326" s="237" t="s">
        <v>148</v>
      </c>
      <c r="E326" s="249" t="s">
        <v>30</v>
      </c>
      <c r="F326" s="250" t="s">
        <v>150</v>
      </c>
      <c r="G326" s="248"/>
      <c r="H326" s="251">
        <v>497.93000000000001</v>
      </c>
      <c r="I326" s="252"/>
      <c r="J326" s="248"/>
      <c r="K326" s="248"/>
      <c r="L326" s="253"/>
      <c r="M326" s="254"/>
      <c r="N326" s="255"/>
      <c r="O326" s="255"/>
      <c r="P326" s="255"/>
      <c r="Q326" s="255"/>
      <c r="R326" s="255"/>
      <c r="S326" s="255"/>
      <c r="T326" s="256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7" t="s">
        <v>148</v>
      </c>
      <c r="AU326" s="257" t="s">
        <v>87</v>
      </c>
      <c r="AV326" s="14" t="s">
        <v>146</v>
      </c>
      <c r="AW326" s="14" t="s">
        <v>37</v>
      </c>
      <c r="AX326" s="14" t="s">
        <v>84</v>
      </c>
      <c r="AY326" s="257" t="s">
        <v>139</v>
      </c>
    </row>
    <row r="327" s="2" customFormat="1" ht="21.75" customHeight="1">
      <c r="A327" s="40"/>
      <c r="B327" s="41"/>
      <c r="C327" s="222" t="s">
        <v>483</v>
      </c>
      <c r="D327" s="222" t="s">
        <v>141</v>
      </c>
      <c r="E327" s="223" t="s">
        <v>484</v>
      </c>
      <c r="F327" s="224" t="s">
        <v>485</v>
      </c>
      <c r="G327" s="225" t="s">
        <v>185</v>
      </c>
      <c r="H327" s="226">
        <v>15</v>
      </c>
      <c r="I327" s="227"/>
      <c r="J327" s="228">
        <f>ROUND(I327*H327,2)</f>
        <v>0</v>
      </c>
      <c r="K327" s="224" t="s">
        <v>145</v>
      </c>
      <c r="L327" s="46"/>
      <c r="M327" s="229" t="s">
        <v>30</v>
      </c>
      <c r="N327" s="230" t="s">
        <v>47</v>
      </c>
      <c r="O327" s="86"/>
      <c r="P327" s="231">
        <f>O327*H327</f>
        <v>0</v>
      </c>
      <c r="Q327" s="231">
        <v>0.0027399999999999998</v>
      </c>
      <c r="R327" s="231">
        <f>Q327*H327</f>
        <v>0.041099999999999998</v>
      </c>
      <c r="S327" s="231">
        <v>0</v>
      </c>
      <c r="T327" s="232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33" t="s">
        <v>146</v>
      </c>
      <c r="AT327" s="233" t="s">
        <v>141</v>
      </c>
      <c r="AU327" s="233" t="s">
        <v>87</v>
      </c>
      <c r="AY327" s="18" t="s">
        <v>139</v>
      </c>
      <c r="BE327" s="234">
        <f>IF(N327="základní",J327,0)</f>
        <v>0</v>
      </c>
      <c r="BF327" s="234">
        <f>IF(N327="snížená",J327,0)</f>
        <v>0</v>
      </c>
      <c r="BG327" s="234">
        <f>IF(N327="zákl. přenesená",J327,0)</f>
        <v>0</v>
      </c>
      <c r="BH327" s="234">
        <f>IF(N327="sníž. přenesená",J327,0)</f>
        <v>0</v>
      </c>
      <c r="BI327" s="234">
        <f>IF(N327="nulová",J327,0)</f>
        <v>0</v>
      </c>
      <c r="BJ327" s="18" t="s">
        <v>84</v>
      </c>
      <c r="BK327" s="234">
        <f>ROUND(I327*H327,2)</f>
        <v>0</v>
      </c>
      <c r="BL327" s="18" t="s">
        <v>146</v>
      </c>
      <c r="BM327" s="233" t="s">
        <v>486</v>
      </c>
    </row>
    <row r="328" s="13" customFormat="1">
      <c r="A328" s="13"/>
      <c r="B328" s="235"/>
      <c r="C328" s="236"/>
      <c r="D328" s="237" t="s">
        <v>148</v>
      </c>
      <c r="E328" s="238" t="s">
        <v>30</v>
      </c>
      <c r="F328" s="239" t="s">
        <v>487</v>
      </c>
      <c r="G328" s="236"/>
      <c r="H328" s="240">
        <v>15</v>
      </c>
      <c r="I328" s="241"/>
      <c r="J328" s="236"/>
      <c r="K328" s="236"/>
      <c r="L328" s="242"/>
      <c r="M328" s="243"/>
      <c r="N328" s="244"/>
      <c r="O328" s="244"/>
      <c r="P328" s="244"/>
      <c r="Q328" s="244"/>
      <c r="R328" s="244"/>
      <c r="S328" s="244"/>
      <c r="T328" s="245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6" t="s">
        <v>148</v>
      </c>
      <c r="AU328" s="246" t="s">
        <v>87</v>
      </c>
      <c r="AV328" s="13" t="s">
        <v>87</v>
      </c>
      <c r="AW328" s="13" t="s">
        <v>37</v>
      </c>
      <c r="AX328" s="13" t="s">
        <v>76</v>
      </c>
      <c r="AY328" s="246" t="s">
        <v>139</v>
      </c>
    </row>
    <row r="329" s="14" customFormat="1">
      <c r="A329" s="14"/>
      <c r="B329" s="247"/>
      <c r="C329" s="248"/>
      <c r="D329" s="237" t="s">
        <v>148</v>
      </c>
      <c r="E329" s="249" t="s">
        <v>30</v>
      </c>
      <c r="F329" s="250" t="s">
        <v>150</v>
      </c>
      <c r="G329" s="248"/>
      <c r="H329" s="251">
        <v>15</v>
      </c>
      <c r="I329" s="252"/>
      <c r="J329" s="248"/>
      <c r="K329" s="248"/>
      <c r="L329" s="253"/>
      <c r="M329" s="254"/>
      <c r="N329" s="255"/>
      <c r="O329" s="255"/>
      <c r="P329" s="255"/>
      <c r="Q329" s="255"/>
      <c r="R329" s="255"/>
      <c r="S329" s="255"/>
      <c r="T329" s="256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7" t="s">
        <v>148</v>
      </c>
      <c r="AU329" s="257" t="s">
        <v>87</v>
      </c>
      <c r="AV329" s="14" t="s">
        <v>146</v>
      </c>
      <c r="AW329" s="14" t="s">
        <v>37</v>
      </c>
      <c r="AX329" s="14" t="s">
        <v>84</v>
      </c>
      <c r="AY329" s="257" t="s">
        <v>139</v>
      </c>
    </row>
    <row r="330" s="2" customFormat="1" ht="21.75" customHeight="1">
      <c r="A330" s="40"/>
      <c r="B330" s="41"/>
      <c r="C330" s="222" t="s">
        <v>488</v>
      </c>
      <c r="D330" s="222" t="s">
        <v>141</v>
      </c>
      <c r="E330" s="223" t="s">
        <v>489</v>
      </c>
      <c r="F330" s="224" t="s">
        <v>490</v>
      </c>
      <c r="G330" s="225" t="s">
        <v>401</v>
      </c>
      <c r="H330" s="226">
        <v>20</v>
      </c>
      <c r="I330" s="227"/>
      <c r="J330" s="228">
        <f>ROUND(I330*H330,2)</f>
        <v>0</v>
      </c>
      <c r="K330" s="224" t="s">
        <v>145</v>
      </c>
      <c r="L330" s="46"/>
      <c r="M330" s="229" t="s">
        <v>30</v>
      </c>
      <c r="N330" s="230" t="s">
        <v>47</v>
      </c>
      <c r="O330" s="86"/>
      <c r="P330" s="231">
        <f>O330*H330</f>
        <v>0</v>
      </c>
      <c r="Q330" s="231">
        <v>0</v>
      </c>
      <c r="R330" s="231">
        <f>Q330*H330</f>
        <v>0</v>
      </c>
      <c r="S330" s="231">
        <v>0</v>
      </c>
      <c r="T330" s="232">
        <f>S330*H330</f>
        <v>0</v>
      </c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R330" s="233" t="s">
        <v>146</v>
      </c>
      <c r="AT330" s="233" t="s">
        <v>141</v>
      </c>
      <c r="AU330" s="233" t="s">
        <v>87</v>
      </c>
      <c r="AY330" s="18" t="s">
        <v>139</v>
      </c>
      <c r="BE330" s="234">
        <f>IF(N330="základní",J330,0)</f>
        <v>0</v>
      </c>
      <c r="BF330" s="234">
        <f>IF(N330="snížená",J330,0)</f>
        <v>0</v>
      </c>
      <c r="BG330" s="234">
        <f>IF(N330="zákl. přenesená",J330,0)</f>
        <v>0</v>
      </c>
      <c r="BH330" s="234">
        <f>IF(N330="sníž. přenesená",J330,0)</f>
        <v>0</v>
      </c>
      <c r="BI330" s="234">
        <f>IF(N330="nulová",J330,0)</f>
        <v>0</v>
      </c>
      <c r="BJ330" s="18" t="s">
        <v>84</v>
      </c>
      <c r="BK330" s="234">
        <f>ROUND(I330*H330,2)</f>
        <v>0</v>
      </c>
      <c r="BL330" s="18" t="s">
        <v>146</v>
      </c>
      <c r="BM330" s="233" t="s">
        <v>491</v>
      </c>
    </row>
    <row r="331" s="13" customFormat="1">
      <c r="A331" s="13"/>
      <c r="B331" s="235"/>
      <c r="C331" s="236"/>
      <c r="D331" s="237" t="s">
        <v>148</v>
      </c>
      <c r="E331" s="238" t="s">
        <v>30</v>
      </c>
      <c r="F331" s="239" t="s">
        <v>492</v>
      </c>
      <c r="G331" s="236"/>
      <c r="H331" s="240">
        <v>20</v>
      </c>
      <c r="I331" s="241"/>
      <c r="J331" s="236"/>
      <c r="K331" s="236"/>
      <c r="L331" s="242"/>
      <c r="M331" s="243"/>
      <c r="N331" s="244"/>
      <c r="O331" s="244"/>
      <c r="P331" s="244"/>
      <c r="Q331" s="244"/>
      <c r="R331" s="244"/>
      <c r="S331" s="244"/>
      <c r="T331" s="245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6" t="s">
        <v>148</v>
      </c>
      <c r="AU331" s="246" t="s">
        <v>87</v>
      </c>
      <c r="AV331" s="13" t="s">
        <v>87</v>
      </c>
      <c r="AW331" s="13" t="s">
        <v>37</v>
      </c>
      <c r="AX331" s="13" t="s">
        <v>76</v>
      </c>
      <c r="AY331" s="246" t="s">
        <v>139</v>
      </c>
    </row>
    <row r="332" s="14" customFormat="1">
      <c r="A332" s="14"/>
      <c r="B332" s="247"/>
      <c r="C332" s="248"/>
      <c r="D332" s="237" t="s">
        <v>148</v>
      </c>
      <c r="E332" s="249" t="s">
        <v>30</v>
      </c>
      <c r="F332" s="250" t="s">
        <v>150</v>
      </c>
      <c r="G332" s="248"/>
      <c r="H332" s="251">
        <v>20</v>
      </c>
      <c r="I332" s="252"/>
      <c r="J332" s="248"/>
      <c r="K332" s="248"/>
      <c r="L332" s="253"/>
      <c r="M332" s="254"/>
      <c r="N332" s="255"/>
      <c r="O332" s="255"/>
      <c r="P332" s="255"/>
      <c r="Q332" s="255"/>
      <c r="R332" s="255"/>
      <c r="S332" s="255"/>
      <c r="T332" s="256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7" t="s">
        <v>148</v>
      </c>
      <c r="AU332" s="257" t="s">
        <v>87</v>
      </c>
      <c r="AV332" s="14" t="s">
        <v>146</v>
      </c>
      <c r="AW332" s="14" t="s">
        <v>37</v>
      </c>
      <c r="AX332" s="14" t="s">
        <v>84</v>
      </c>
      <c r="AY332" s="257" t="s">
        <v>139</v>
      </c>
    </row>
    <row r="333" s="2" customFormat="1" ht="16.5" customHeight="1">
      <c r="A333" s="40"/>
      <c r="B333" s="41"/>
      <c r="C333" s="268" t="s">
        <v>493</v>
      </c>
      <c r="D333" s="268" t="s">
        <v>273</v>
      </c>
      <c r="E333" s="269" t="s">
        <v>494</v>
      </c>
      <c r="F333" s="270" t="s">
        <v>495</v>
      </c>
      <c r="G333" s="271" t="s">
        <v>401</v>
      </c>
      <c r="H333" s="272">
        <v>4</v>
      </c>
      <c r="I333" s="273"/>
      <c r="J333" s="274">
        <f>ROUND(I333*H333,2)</f>
        <v>0</v>
      </c>
      <c r="K333" s="270" t="s">
        <v>30</v>
      </c>
      <c r="L333" s="275"/>
      <c r="M333" s="276" t="s">
        <v>30</v>
      </c>
      <c r="N333" s="277" t="s">
        <v>47</v>
      </c>
      <c r="O333" s="86"/>
      <c r="P333" s="231">
        <f>O333*H333</f>
        <v>0</v>
      </c>
      <c r="Q333" s="231">
        <v>0.00199</v>
      </c>
      <c r="R333" s="231">
        <f>Q333*H333</f>
        <v>0.0079600000000000001</v>
      </c>
      <c r="S333" s="231">
        <v>0</v>
      </c>
      <c r="T333" s="232">
        <f>S333*H333</f>
        <v>0</v>
      </c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R333" s="233" t="s">
        <v>182</v>
      </c>
      <c r="AT333" s="233" t="s">
        <v>273</v>
      </c>
      <c r="AU333" s="233" t="s">
        <v>87</v>
      </c>
      <c r="AY333" s="18" t="s">
        <v>139</v>
      </c>
      <c r="BE333" s="234">
        <f>IF(N333="základní",J333,0)</f>
        <v>0</v>
      </c>
      <c r="BF333" s="234">
        <f>IF(N333="snížená",J333,0)</f>
        <v>0</v>
      </c>
      <c r="BG333" s="234">
        <f>IF(N333="zákl. přenesená",J333,0)</f>
        <v>0</v>
      </c>
      <c r="BH333" s="234">
        <f>IF(N333="sníž. přenesená",J333,0)</f>
        <v>0</v>
      </c>
      <c r="BI333" s="234">
        <f>IF(N333="nulová",J333,0)</f>
        <v>0</v>
      </c>
      <c r="BJ333" s="18" t="s">
        <v>84</v>
      </c>
      <c r="BK333" s="234">
        <f>ROUND(I333*H333,2)</f>
        <v>0</v>
      </c>
      <c r="BL333" s="18" t="s">
        <v>146</v>
      </c>
      <c r="BM333" s="233" t="s">
        <v>496</v>
      </c>
    </row>
    <row r="334" s="13" customFormat="1">
      <c r="A334" s="13"/>
      <c r="B334" s="235"/>
      <c r="C334" s="236"/>
      <c r="D334" s="237" t="s">
        <v>148</v>
      </c>
      <c r="E334" s="238" t="s">
        <v>30</v>
      </c>
      <c r="F334" s="239" t="s">
        <v>408</v>
      </c>
      <c r="G334" s="236"/>
      <c r="H334" s="240">
        <v>4</v>
      </c>
      <c r="I334" s="241"/>
      <c r="J334" s="236"/>
      <c r="K334" s="236"/>
      <c r="L334" s="242"/>
      <c r="M334" s="243"/>
      <c r="N334" s="244"/>
      <c r="O334" s="244"/>
      <c r="P334" s="244"/>
      <c r="Q334" s="244"/>
      <c r="R334" s="244"/>
      <c r="S334" s="244"/>
      <c r="T334" s="245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6" t="s">
        <v>148</v>
      </c>
      <c r="AU334" s="246" t="s">
        <v>87</v>
      </c>
      <c r="AV334" s="13" t="s">
        <v>87</v>
      </c>
      <c r="AW334" s="13" t="s">
        <v>37</v>
      </c>
      <c r="AX334" s="13" t="s">
        <v>76</v>
      </c>
      <c r="AY334" s="246" t="s">
        <v>139</v>
      </c>
    </row>
    <row r="335" s="14" customFormat="1">
      <c r="A335" s="14"/>
      <c r="B335" s="247"/>
      <c r="C335" s="248"/>
      <c r="D335" s="237" t="s">
        <v>148</v>
      </c>
      <c r="E335" s="249" t="s">
        <v>30</v>
      </c>
      <c r="F335" s="250" t="s">
        <v>150</v>
      </c>
      <c r="G335" s="248"/>
      <c r="H335" s="251">
        <v>4</v>
      </c>
      <c r="I335" s="252"/>
      <c r="J335" s="248"/>
      <c r="K335" s="248"/>
      <c r="L335" s="253"/>
      <c r="M335" s="254"/>
      <c r="N335" s="255"/>
      <c r="O335" s="255"/>
      <c r="P335" s="255"/>
      <c r="Q335" s="255"/>
      <c r="R335" s="255"/>
      <c r="S335" s="255"/>
      <c r="T335" s="256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7" t="s">
        <v>148</v>
      </c>
      <c r="AU335" s="257" t="s">
        <v>87</v>
      </c>
      <c r="AV335" s="14" t="s">
        <v>146</v>
      </c>
      <c r="AW335" s="14" t="s">
        <v>37</v>
      </c>
      <c r="AX335" s="14" t="s">
        <v>84</v>
      </c>
      <c r="AY335" s="257" t="s">
        <v>139</v>
      </c>
    </row>
    <row r="336" s="2" customFormat="1" ht="16.5" customHeight="1">
      <c r="A336" s="40"/>
      <c r="B336" s="41"/>
      <c r="C336" s="268" t="s">
        <v>497</v>
      </c>
      <c r="D336" s="268" t="s">
        <v>273</v>
      </c>
      <c r="E336" s="269" t="s">
        <v>498</v>
      </c>
      <c r="F336" s="270" t="s">
        <v>499</v>
      </c>
      <c r="G336" s="271" t="s">
        <v>401</v>
      </c>
      <c r="H336" s="272">
        <v>6</v>
      </c>
      <c r="I336" s="273"/>
      <c r="J336" s="274">
        <f>ROUND(I336*H336,2)</f>
        <v>0</v>
      </c>
      <c r="K336" s="270" t="s">
        <v>30</v>
      </c>
      <c r="L336" s="275"/>
      <c r="M336" s="276" t="s">
        <v>30</v>
      </c>
      <c r="N336" s="277" t="s">
        <v>47</v>
      </c>
      <c r="O336" s="86"/>
      <c r="P336" s="231">
        <f>O336*H336</f>
        <v>0</v>
      </c>
      <c r="Q336" s="231">
        <v>0.00199</v>
      </c>
      <c r="R336" s="231">
        <f>Q336*H336</f>
        <v>0.011939999999999999</v>
      </c>
      <c r="S336" s="231">
        <v>0</v>
      </c>
      <c r="T336" s="232">
        <f>S336*H336</f>
        <v>0</v>
      </c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R336" s="233" t="s">
        <v>182</v>
      </c>
      <c r="AT336" s="233" t="s">
        <v>273</v>
      </c>
      <c r="AU336" s="233" t="s">
        <v>87</v>
      </c>
      <c r="AY336" s="18" t="s">
        <v>139</v>
      </c>
      <c r="BE336" s="234">
        <f>IF(N336="základní",J336,0)</f>
        <v>0</v>
      </c>
      <c r="BF336" s="234">
        <f>IF(N336="snížená",J336,0)</f>
        <v>0</v>
      </c>
      <c r="BG336" s="234">
        <f>IF(N336="zákl. přenesená",J336,0)</f>
        <v>0</v>
      </c>
      <c r="BH336" s="234">
        <f>IF(N336="sníž. přenesená",J336,0)</f>
        <v>0</v>
      </c>
      <c r="BI336" s="234">
        <f>IF(N336="nulová",J336,0)</f>
        <v>0</v>
      </c>
      <c r="BJ336" s="18" t="s">
        <v>84</v>
      </c>
      <c r="BK336" s="234">
        <f>ROUND(I336*H336,2)</f>
        <v>0</v>
      </c>
      <c r="BL336" s="18" t="s">
        <v>146</v>
      </c>
      <c r="BM336" s="233" t="s">
        <v>500</v>
      </c>
    </row>
    <row r="337" s="13" customFormat="1">
      <c r="A337" s="13"/>
      <c r="B337" s="235"/>
      <c r="C337" s="236"/>
      <c r="D337" s="237" t="s">
        <v>148</v>
      </c>
      <c r="E337" s="238" t="s">
        <v>30</v>
      </c>
      <c r="F337" s="239" t="s">
        <v>413</v>
      </c>
      <c r="G337" s="236"/>
      <c r="H337" s="240">
        <v>6</v>
      </c>
      <c r="I337" s="241"/>
      <c r="J337" s="236"/>
      <c r="K337" s="236"/>
      <c r="L337" s="242"/>
      <c r="M337" s="243"/>
      <c r="N337" s="244"/>
      <c r="O337" s="244"/>
      <c r="P337" s="244"/>
      <c r="Q337" s="244"/>
      <c r="R337" s="244"/>
      <c r="S337" s="244"/>
      <c r="T337" s="245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6" t="s">
        <v>148</v>
      </c>
      <c r="AU337" s="246" t="s">
        <v>87</v>
      </c>
      <c r="AV337" s="13" t="s">
        <v>87</v>
      </c>
      <c r="AW337" s="13" t="s">
        <v>37</v>
      </c>
      <c r="AX337" s="13" t="s">
        <v>76</v>
      </c>
      <c r="AY337" s="246" t="s">
        <v>139</v>
      </c>
    </row>
    <row r="338" s="14" customFormat="1">
      <c r="A338" s="14"/>
      <c r="B338" s="247"/>
      <c r="C338" s="248"/>
      <c r="D338" s="237" t="s">
        <v>148</v>
      </c>
      <c r="E338" s="249" t="s">
        <v>30</v>
      </c>
      <c r="F338" s="250" t="s">
        <v>150</v>
      </c>
      <c r="G338" s="248"/>
      <c r="H338" s="251">
        <v>6</v>
      </c>
      <c r="I338" s="252"/>
      <c r="J338" s="248"/>
      <c r="K338" s="248"/>
      <c r="L338" s="253"/>
      <c r="M338" s="254"/>
      <c r="N338" s="255"/>
      <c r="O338" s="255"/>
      <c r="P338" s="255"/>
      <c r="Q338" s="255"/>
      <c r="R338" s="255"/>
      <c r="S338" s="255"/>
      <c r="T338" s="256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7" t="s">
        <v>148</v>
      </c>
      <c r="AU338" s="257" t="s">
        <v>87</v>
      </c>
      <c r="AV338" s="14" t="s">
        <v>146</v>
      </c>
      <c r="AW338" s="14" t="s">
        <v>37</v>
      </c>
      <c r="AX338" s="14" t="s">
        <v>84</v>
      </c>
      <c r="AY338" s="257" t="s">
        <v>139</v>
      </c>
    </row>
    <row r="339" s="2" customFormat="1" ht="16.5" customHeight="1">
      <c r="A339" s="40"/>
      <c r="B339" s="41"/>
      <c r="C339" s="268" t="s">
        <v>501</v>
      </c>
      <c r="D339" s="268" t="s">
        <v>273</v>
      </c>
      <c r="E339" s="269" t="s">
        <v>502</v>
      </c>
      <c r="F339" s="270" t="s">
        <v>503</v>
      </c>
      <c r="G339" s="271" t="s">
        <v>401</v>
      </c>
      <c r="H339" s="272">
        <v>10.1</v>
      </c>
      <c r="I339" s="273"/>
      <c r="J339" s="274">
        <f>ROUND(I339*H339,2)</f>
        <v>0</v>
      </c>
      <c r="K339" s="270" t="s">
        <v>30</v>
      </c>
      <c r="L339" s="275"/>
      <c r="M339" s="276" t="s">
        <v>30</v>
      </c>
      <c r="N339" s="277" t="s">
        <v>47</v>
      </c>
      <c r="O339" s="86"/>
      <c r="P339" s="231">
        <f>O339*H339</f>
        <v>0</v>
      </c>
      <c r="Q339" s="231">
        <v>0.001</v>
      </c>
      <c r="R339" s="231">
        <f>Q339*H339</f>
        <v>0.0101</v>
      </c>
      <c r="S339" s="231">
        <v>0</v>
      </c>
      <c r="T339" s="232">
        <f>S339*H339</f>
        <v>0</v>
      </c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R339" s="233" t="s">
        <v>182</v>
      </c>
      <c r="AT339" s="233" t="s">
        <v>273</v>
      </c>
      <c r="AU339" s="233" t="s">
        <v>87</v>
      </c>
      <c r="AY339" s="18" t="s">
        <v>139</v>
      </c>
      <c r="BE339" s="234">
        <f>IF(N339="základní",J339,0)</f>
        <v>0</v>
      </c>
      <c r="BF339" s="234">
        <f>IF(N339="snížená",J339,0)</f>
        <v>0</v>
      </c>
      <c r="BG339" s="234">
        <f>IF(N339="zákl. přenesená",J339,0)</f>
        <v>0</v>
      </c>
      <c r="BH339" s="234">
        <f>IF(N339="sníž. přenesená",J339,0)</f>
        <v>0</v>
      </c>
      <c r="BI339" s="234">
        <f>IF(N339="nulová",J339,0)</f>
        <v>0</v>
      </c>
      <c r="BJ339" s="18" t="s">
        <v>84</v>
      </c>
      <c r="BK339" s="234">
        <f>ROUND(I339*H339,2)</f>
        <v>0</v>
      </c>
      <c r="BL339" s="18" t="s">
        <v>146</v>
      </c>
      <c r="BM339" s="233" t="s">
        <v>504</v>
      </c>
    </row>
    <row r="340" s="13" customFormat="1">
      <c r="A340" s="13"/>
      <c r="B340" s="235"/>
      <c r="C340" s="236"/>
      <c r="D340" s="237" t="s">
        <v>148</v>
      </c>
      <c r="E340" s="238" t="s">
        <v>30</v>
      </c>
      <c r="F340" s="239" t="s">
        <v>505</v>
      </c>
      <c r="G340" s="236"/>
      <c r="H340" s="240">
        <v>10.1</v>
      </c>
      <c r="I340" s="241"/>
      <c r="J340" s="236"/>
      <c r="K340" s="236"/>
      <c r="L340" s="242"/>
      <c r="M340" s="243"/>
      <c r="N340" s="244"/>
      <c r="O340" s="244"/>
      <c r="P340" s="244"/>
      <c r="Q340" s="244"/>
      <c r="R340" s="244"/>
      <c r="S340" s="244"/>
      <c r="T340" s="245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6" t="s">
        <v>148</v>
      </c>
      <c r="AU340" s="246" t="s">
        <v>87</v>
      </c>
      <c r="AV340" s="13" t="s">
        <v>87</v>
      </c>
      <c r="AW340" s="13" t="s">
        <v>37</v>
      </c>
      <c r="AX340" s="13" t="s">
        <v>76</v>
      </c>
      <c r="AY340" s="246" t="s">
        <v>139</v>
      </c>
    </row>
    <row r="341" s="14" customFormat="1">
      <c r="A341" s="14"/>
      <c r="B341" s="247"/>
      <c r="C341" s="248"/>
      <c r="D341" s="237" t="s">
        <v>148</v>
      </c>
      <c r="E341" s="249" t="s">
        <v>30</v>
      </c>
      <c r="F341" s="250" t="s">
        <v>150</v>
      </c>
      <c r="G341" s="248"/>
      <c r="H341" s="251">
        <v>10.1</v>
      </c>
      <c r="I341" s="252"/>
      <c r="J341" s="248"/>
      <c r="K341" s="248"/>
      <c r="L341" s="253"/>
      <c r="M341" s="254"/>
      <c r="N341" s="255"/>
      <c r="O341" s="255"/>
      <c r="P341" s="255"/>
      <c r="Q341" s="255"/>
      <c r="R341" s="255"/>
      <c r="S341" s="255"/>
      <c r="T341" s="256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7" t="s">
        <v>148</v>
      </c>
      <c r="AU341" s="257" t="s">
        <v>87</v>
      </c>
      <c r="AV341" s="14" t="s">
        <v>146</v>
      </c>
      <c r="AW341" s="14" t="s">
        <v>37</v>
      </c>
      <c r="AX341" s="14" t="s">
        <v>84</v>
      </c>
      <c r="AY341" s="257" t="s">
        <v>139</v>
      </c>
    </row>
    <row r="342" s="2" customFormat="1" ht="21.75" customHeight="1">
      <c r="A342" s="40"/>
      <c r="B342" s="41"/>
      <c r="C342" s="222" t="s">
        <v>506</v>
      </c>
      <c r="D342" s="222" t="s">
        <v>141</v>
      </c>
      <c r="E342" s="223" t="s">
        <v>507</v>
      </c>
      <c r="F342" s="224" t="s">
        <v>508</v>
      </c>
      <c r="G342" s="225" t="s">
        <v>401</v>
      </c>
      <c r="H342" s="226">
        <v>2</v>
      </c>
      <c r="I342" s="227"/>
      <c r="J342" s="228">
        <f>ROUND(I342*H342,2)</f>
        <v>0</v>
      </c>
      <c r="K342" s="224" t="s">
        <v>145</v>
      </c>
      <c r="L342" s="46"/>
      <c r="M342" s="229" t="s">
        <v>30</v>
      </c>
      <c r="N342" s="230" t="s">
        <v>47</v>
      </c>
      <c r="O342" s="86"/>
      <c r="P342" s="231">
        <f>O342*H342</f>
        <v>0</v>
      </c>
      <c r="Q342" s="231">
        <v>0.00072000000000000005</v>
      </c>
      <c r="R342" s="231">
        <f>Q342*H342</f>
        <v>0.0014400000000000001</v>
      </c>
      <c r="S342" s="231">
        <v>0</v>
      </c>
      <c r="T342" s="232">
        <f>S342*H342</f>
        <v>0</v>
      </c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R342" s="233" t="s">
        <v>146</v>
      </c>
      <c r="AT342" s="233" t="s">
        <v>141</v>
      </c>
      <c r="AU342" s="233" t="s">
        <v>87</v>
      </c>
      <c r="AY342" s="18" t="s">
        <v>139</v>
      </c>
      <c r="BE342" s="234">
        <f>IF(N342="základní",J342,0)</f>
        <v>0</v>
      </c>
      <c r="BF342" s="234">
        <f>IF(N342="snížená",J342,0)</f>
        <v>0</v>
      </c>
      <c r="BG342" s="234">
        <f>IF(N342="zákl. přenesená",J342,0)</f>
        <v>0</v>
      </c>
      <c r="BH342" s="234">
        <f>IF(N342="sníž. přenesená",J342,0)</f>
        <v>0</v>
      </c>
      <c r="BI342" s="234">
        <f>IF(N342="nulová",J342,0)</f>
        <v>0</v>
      </c>
      <c r="BJ342" s="18" t="s">
        <v>84</v>
      </c>
      <c r="BK342" s="234">
        <f>ROUND(I342*H342,2)</f>
        <v>0</v>
      </c>
      <c r="BL342" s="18" t="s">
        <v>146</v>
      </c>
      <c r="BM342" s="233" t="s">
        <v>509</v>
      </c>
    </row>
    <row r="343" s="13" customFormat="1">
      <c r="A343" s="13"/>
      <c r="B343" s="235"/>
      <c r="C343" s="236"/>
      <c r="D343" s="237" t="s">
        <v>148</v>
      </c>
      <c r="E343" s="238" t="s">
        <v>30</v>
      </c>
      <c r="F343" s="239" t="s">
        <v>427</v>
      </c>
      <c r="G343" s="236"/>
      <c r="H343" s="240">
        <v>2</v>
      </c>
      <c r="I343" s="241"/>
      <c r="J343" s="236"/>
      <c r="K343" s="236"/>
      <c r="L343" s="242"/>
      <c r="M343" s="243"/>
      <c r="N343" s="244"/>
      <c r="O343" s="244"/>
      <c r="P343" s="244"/>
      <c r="Q343" s="244"/>
      <c r="R343" s="244"/>
      <c r="S343" s="244"/>
      <c r="T343" s="245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6" t="s">
        <v>148</v>
      </c>
      <c r="AU343" s="246" t="s">
        <v>87</v>
      </c>
      <c r="AV343" s="13" t="s">
        <v>87</v>
      </c>
      <c r="AW343" s="13" t="s">
        <v>37</v>
      </c>
      <c r="AX343" s="13" t="s">
        <v>76</v>
      </c>
      <c r="AY343" s="246" t="s">
        <v>139</v>
      </c>
    </row>
    <row r="344" s="14" customFormat="1">
      <c r="A344" s="14"/>
      <c r="B344" s="247"/>
      <c r="C344" s="248"/>
      <c r="D344" s="237" t="s">
        <v>148</v>
      </c>
      <c r="E344" s="249" t="s">
        <v>30</v>
      </c>
      <c r="F344" s="250" t="s">
        <v>150</v>
      </c>
      <c r="G344" s="248"/>
      <c r="H344" s="251">
        <v>2</v>
      </c>
      <c r="I344" s="252"/>
      <c r="J344" s="248"/>
      <c r="K344" s="248"/>
      <c r="L344" s="253"/>
      <c r="M344" s="254"/>
      <c r="N344" s="255"/>
      <c r="O344" s="255"/>
      <c r="P344" s="255"/>
      <c r="Q344" s="255"/>
      <c r="R344" s="255"/>
      <c r="S344" s="255"/>
      <c r="T344" s="256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7" t="s">
        <v>148</v>
      </c>
      <c r="AU344" s="257" t="s">
        <v>87</v>
      </c>
      <c r="AV344" s="14" t="s">
        <v>146</v>
      </c>
      <c r="AW344" s="14" t="s">
        <v>37</v>
      </c>
      <c r="AX344" s="14" t="s">
        <v>84</v>
      </c>
      <c r="AY344" s="257" t="s">
        <v>139</v>
      </c>
    </row>
    <row r="345" s="2" customFormat="1" ht="16.5" customHeight="1">
      <c r="A345" s="40"/>
      <c r="B345" s="41"/>
      <c r="C345" s="268" t="s">
        <v>510</v>
      </c>
      <c r="D345" s="268" t="s">
        <v>273</v>
      </c>
      <c r="E345" s="269" t="s">
        <v>511</v>
      </c>
      <c r="F345" s="270" t="s">
        <v>512</v>
      </c>
      <c r="G345" s="271" t="s">
        <v>401</v>
      </c>
      <c r="H345" s="272">
        <v>2</v>
      </c>
      <c r="I345" s="273"/>
      <c r="J345" s="274">
        <f>ROUND(I345*H345,2)</f>
        <v>0</v>
      </c>
      <c r="K345" s="270" t="s">
        <v>30</v>
      </c>
      <c r="L345" s="275"/>
      <c r="M345" s="276" t="s">
        <v>30</v>
      </c>
      <c r="N345" s="277" t="s">
        <v>47</v>
      </c>
      <c r="O345" s="86"/>
      <c r="P345" s="231">
        <f>O345*H345</f>
        <v>0</v>
      </c>
      <c r="Q345" s="231">
        <v>0.010999999999999999</v>
      </c>
      <c r="R345" s="231">
        <f>Q345*H345</f>
        <v>0.021999999999999999</v>
      </c>
      <c r="S345" s="231">
        <v>0</v>
      </c>
      <c r="T345" s="232">
        <f>S345*H345</f>
        <v>0</v>
      </c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R345" s="233" t="s">
        <v>182</v>
      </c>
      <c r="AT345" s="233" t="s">
        <v>273</v>
      </c>
      <c r="AU345" s="233" t="s">
        <v>87</v>
      </c>
      <c r="AY345" s="18" t="s">
        <v>139</v>
      </c>
      <c r="BE345" s="234">
        <f>IF(N345="základní",J345,0)</f>
        <v>0</v>
      </c>
      <c r="BF345" s="234">
        <f>IF(N345="snížená",J345,0)</f>
        <v>0</v>
      </c>
      <c r="BG345" s="234">
        <f>IF(N345="zákl. přenesená",J345,0)</f>
        <v>0</v>
      </c>
      <c r="BH345" s="234">
        <f>IF(N345="sníž. přenesená",J345,0)</f>
        <v>0</v>
      </c>
      <c r="BI345" s="234">
        <f>IF(N345="nulová",J345,0)</f>
        <v>0</v>
      </c>
      <c r="BJ345" s="18" t="s">
        <v>84</v>
      </c>
      <c r="BK345" s="234">
        <f>ROUND(I345*H345,2)</f>
        <v>0</v>
      </c>
      <c r="BL345" s="18" t="s">
        <v>146</v>
      </c>
      <c r="BM345" s="233" t="s">
        <v>513</v>
      </c>
    </row>
    <row r="346" s="13" customFormat="1">
      <c r="A346" s="13"/>
      <c r="B346" s="235"/>
      <c r="C346" s="236"/>
      <c r="D346" s="237" t="s">
        <v>148</v>
      </c>
      <c r="E346" s="238" t="s">
        <v>30</v>
      </c>
      <c r="F346" s="239" t="s">
        <v>427</v>
      </c>
      <c r="G346" s="236"/>
      <c r="H346" s="240">
        <v>2</v>
      </c>
      <c r="I346" s="241"/>
      <c r="J346" s="236"/>
      <c r="K346" s="236"/>
      <c r="L346" s="242"/>
      <c r="M346" s="243"/>
      <c r="N346" s="244"/>
      <c r="O346" s="244"/>
      <c r="P346" s="244"/>
      <c r="Q346" s="244"/>
      <c r="R346" s="244"/>
      <c r="S346" s="244"/>
      <c r="T346" s="245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6" t="s">
        <v>148</v>
      </c>
      <c r="AU346" s="246" t="s">
        <v>87</v>
      </c>
      <c r="AV346" s="13" t="s">
        <v>87</v>
      </c>
      <c r="AW346" s="13" t="s">
        <v>37</v>
      </c>
      <c r="AX346" s="13" t="s">
        <v>76</v>
      </c>
      <c r="AY346" s="246" t="s">
        <v>139</v>
      </c>
    </row>
    <row r="347" s="14" customFormat="1">
      <c r="A347" s="14"/>
      <c r="B347" s="247"/>
      <c r="C347" s="248"/>
      <c r="D347" s="237" t="s">
        <v>148</v>
      </c>
      <c r="E347" s="249" t="s">
        <v>30</v>
      </c>
      <c r="F347" s="250" t="s">
        <v>150</v>
      </c>
      <c r="G347" s="248"/>
      <c r="H347" s="251">
        <v>2</v>
      </c>
      <c r="I347" s="252"/>
      <c r="J347" s="248"/>
      <c r="K347" s="248"/>
      <c r="L347" s="253"/>
      <c r="M347" s="254"/>
      <c r="N347" s="255"/>
      <c r="O347" s="255"/>
      <c r="P347" s="255"/>
      <c r="Q347" s="255"/>
      <c r="R347" s="255"/>
      <c r="S347" s="255"/>
      <c r="T347" s="256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7" t="s">
        <v>148</v>
      </c>
      <c r="AU347" s="257" t="s">
        <v>87</v>
      </c>
      <c r="AV347" s="14" t="s">
        <v>146</v>
      </c>
      <c r="AW347" s="14" t="s">
        <v>37</v>
      </c>
      <c r="AX347" s="14" t="s">
        <v>84</v>
      </c>
      <c r="AY347" s="257" t="s">
        <v>139</v>
      </c>
    </row>
    <row r="348" s="2" customFormat="1" ht="21.75" customHeight="1">
      <c r="A348" s="40"/>
      <c r="B348" s="41"/>
      <c r="C348" s="222" t="s">
        <v>514</v>
      </c>
      <c r="D348" s="222" t="s">
        <v>141</v>
      </c>
      <c r="E348" s="223" t="s">
        <v>515</v>
      </c>
      <c r="F348" s="224" t="s">
        <v>516</v>
      </c>
      <c r="G348" s="225" t="s">
        <v>401</v>
      </c>
      <c r="H348" s="226">
        <v>9</v>
      </c>
      <c r="I348" s="227"/>
      <c r="J348" s="228">
        <f>ROUND(I348*H348,2)</f>
        <v>0</v>
      </c>
      <c r="K348" s="224" t="s">
        <v>145</v>
      </c>
      <c r="L348" s="46"/>
      <c r="M348" s="229" t="s">
        <v>30</v>
      </c>
      <c r="N348" s="230" t="s">
        <v>47</v>
      </c>
      <c r="O348" s="86"/>
      <c r="P348" s="231">
        <f>O348*H348</f>
        <v>0</v>
      </c>
      <c r="Q348" s="231">
        <v>0.00085999999999999998</v>
      </c>
      <c r="R348" s="231">
        <f>Q348*H348</f>
        <v>0.0077399999999999995</v>
      </c>
      <c r="S348" s="231">
        <v>0</v>
      </c>
      <c r="T348" s="232">
        <f>S348*H348</f>
        <v>0</v>
      </c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R348" s="233" t="s">
        <v>146</v>
      </c>
      <c r="AT348" s="233" t="s">
        <v>141</v>
      </c>
      <c r="AU348" s="233" t="s">
        <v>87</v>
      </c>
      <c r="AY348" s="18" t="s">
        <v>139</v>
      </c>
      <c r="BE348" s="234">
        <f>IF(N348="základní",J348,0)</f>
        <v>0</v>
      </c>
      <c r="BF348" s="234">
        <f>IF(N348="snížená",J348,0)</f>
        <v>0</v>
      </c>
      <c r="BG348" s="234">
        <f>IF(N348="zákl. přenesená",J348,0)</f>
        <v>0</v>
      </c>
      <c r="BH348" s="234">
        <f>IF(N348="sníž. přenesená",J348,0)</f>
        <v>0</v>
      </c>
      <c r="BI348" s="234">
        <f>IF(N348="nulová",J348,0)</f>
        <v>0</v>
      </c>
      <c r="BJ348" s="18" t="s">
        <v>84</v>
      </c>
      <c r="BK348" s="234">
        <f>ROUND(I348*H348,2)</f>
        <v>0</v>
      </c>
      <c r="BL348" s="18" t="s">
        <v>146</v>
      </c>
      <c r="BM348" s="233" t="s">
        <v>517</v>
      </c>
    </row>
    <row r="349" s="13" customFormat="1">
      <c r="A349" s="13"/>
      <c r="B349" s="235"/>
      <c r="C349" s="236"/>
      <c r="D349" s="237" t="s">
        <v>148</v>
      </c>
      <c r="E349" s="238" t="s">
        <v>30</v>
      </c>
      <c r="F349" s="239" t="s">
        <v>518</v>
      </c>
      <c r="G349" s="236"/>
      <c r="H349" s="240">
        <v>9</v>
      </c>
      <c r="I349" s="241"/>
      <c r="J349" s="236"/>
      <c r="K349" s="236"/>
      <c r="L349" s="242"/>
      <c r="M349" s="243"/>
      <c r="N349" s="244"/>
      <c r="O349" s="244"/>
      <c r="P349" s="244"/>
      <c r="Q349" s="244"/>
      <c r="R349" s="244"/>
      <c r="S349" s="244"/>
      <c r="T349" s="245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6" t="s">
        <v>148</v>
      </c>
      <c r="AU349" s="246" t="s">
        <v>87</v>
      </c>
      <c r="AV349" s="13" t="s">
        <v>87</v>
      </c>
      <c r="AW349" s="13" t="s">
        <v>37</v>
      </c>
      <c r="AX349" s="13" t="s">
        <v>76</v>
      </c>
      <c r="AY349" s="246" t="s">
        <v>139</v>
      </c>
    </row>
    <row r="350" s="14" customFormat="1">
      <c r="A350" s="14"/>
      <c r="B350" s="247"/>
      <c r="C350" s="248"/>
      <c r="D350" s="237" t="s">
        <v>148</v>
      </c>
      <c r="E350" s="249" t="s">
        <v>30</v>
      </c>
      <c r="F350" s="250" t="s">
        <v>150</v>
      </c>
      <c r="G350" s="248"/>
      <c r="H350" s="251">
        <v>9</v>
      </c>
      <c r="I350" s="252"/>
      <c r="J350" s="248"/>
      <c r="K350" s="248"/>
      <c r="L350" s="253"/>
      <c r="M350" s="254"/>
      <c r="N350" s="255"/>
      <c r="O350" s="255"/>
      <c r="P350" s="255"/>
      <c r="Q350" s="255"/>
      <c r="R350" s="255"/>
      <c r="S350" s="255"/>
      <c r="T350" s="256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7" t="s">
        <v>148</v>
      </c>
      <c r="AU350" s="257" t="s">
        <v>87</v>
      </c>
      <c r="AV350" s="14" t="s">
        <v>146</v>
      </c>
      <c r="AW350" s="14" t="s">
        <v>37</v>
      </c>
      <c r="AX350" s="14" t="s">
        <v>84</v>
      </c>
      <c r="AY350" s="257" t="s">
        <v>139</v>
      </c>
    </row>
    <row r="351" s="2" customFormat="1" ht="16.5" customHeight="1">
      <c r="A351" s="40"/>
      <c r="B351" s="41"/>
      <c r="C351" s="268" t="s">
        <v>519</v>
      </c>
      <c r="D351" s="268" t="s">
        <v>273</v>
      </c>
      <c r="E351" s="269" t="s">
        <v>520</v>
      </c>
      <c r="F351" s="270" t="s">
        <v>521</v>
      </c>
      <c r="G351" s="271" t="s">
        <v>401</v>
      </c>
      <c r="H351" s="272">
        <v>9</v>
      </c>
      <c r="I351" s="273"/>
      <c r="J351" s="274">
        <f>ROUND(I351*H351,2)</f>
        <v>0</v>
      </c>
      <c r="K351" s="270" t="s">
        <v>30</v>
      </c>
      <c r="L351" s="275"/>
      <c r="M351" s="276" t="s">
        <v>30</v>
      </c>
      <c r="N351" s="277" t="s">
        <v>47</v>
      </c>
      <c r="O351" s="86"/>
      <c r="P351" s="231">
        <f>O351*H351</f>
        <v>0</v>
      </c>
      <c r="Q351" s="231">
        <v>0.02</v>
      </c>
      <c r="R351" s="231">
        <f>Q351*H351</f>
        <v>0.17999999999999999</v>
      </c>
      <c r="S351" s="231">
        <v>0</v>
      </c>
      <c r="T351" s="232">
        <f>S351*H351</f>
        <v>0</v>
      </c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R351" s="233" t="s">
        <v>182</v>
      </c>
      <c r="AT351" s="233" t="s">
        <v>273</v>
      </c>
      <c r="AU351" s="233" t="s">
        <v>87</v>
      </c>
      <c r="AY351" s="18" t="s">
        <v>139</v>
      </c>
      <c r="BE351" s="234">
        <f>IF(N351="základní",J351,0)</f>
        <v>0</v>
      </c>
      <c r="BF351" s="234">
        <f>IF(N351="snížená",J351,0)</f>
        <v>0</v>
      </c>
      <c r="BG351" s="234">
        <f>IF(N351="zákl. přenesená",J351,0)</f>
        <v>0</v>
      </c>
      <c r="BH351" s="234">
        <f>IF(N351="sníž. přenesená",J351,0)</f>
        <v>0</v>
      </c>
      <c r="BI351" s="234">
        <f>IF(N351="nulová",J351,0)</f>
        <v>0</v>
      </c>
      <c r="BJ351" s="18" t="s">
        <v>84</v>
      </c>
      <c r="BK351" s="234">
        <f>ROUND(I351*H351,2)</f>
        <v>0</v>
      </c>
      <c r="BL351" s="18" t="s">
        <v>146</v>
      </c>
      <c r="BM351" s="233" t="s">
        <v>522</v>
      </c>
    </row>
    <row r="352" s="13" customFormat="1">
      <c r="A352" s="13"/>
      <c r="B352" s="235"/>
      <c r="C352" s="236"/>
      <c r="D352" s="237" t="s">
        <v>148</v>
      </c>
      <c r="E352" s="238" t="s">
        <v>30</v>
      </c>
      <c r="F352" s="239" t="s">
        <v>518</v>
      </c>
      <c r="G352" s="236"/>
      <c r="H352" s="240">
        <v>9</v>
      </c>
      <c r="I352" s="241"/>
      <c r="J352" s="236"/>
      <c r="K352" s="236"/>
      <c r="L352" s="242"/>
      <c r="M352" s="243"/>
      <c r="N352" s="244"/>
      <c r="O352" s="244"/>
      <c r="P352" s="244"/>
      <c r="Q352" s="244"/>
      <c r="R352" s="244"/>
      <c r="S352" s="244"/>
      <c r="T352" s="245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6" t="s">
        <v>148</v>
      </c>
      <c r="AU352" s="246" t="s">
        <v>87</v>
      </c>
      <c r="AV352" s="13" t="s">
        <v>87</v>
      </c>
      <c r="AW352" s="13" t="s">
        <v>37</v>
      </c>
      <c r="AX352" s="13" t="s">
        <v>76</v>
      </c>
      <c r="AY352" s="246" t="s">
        <v>139</v>
      </c>
    </row>
    <row r="353" s="14" customFormat="1">
      <c r="A353" s="14"/>
      <c r="B353" s="247"/>
      <c r="C353" s="248"/>
      <c r="D353" s="237" t="s">
        <v>148</v>
      </c>
      <c r="E353" s="249" t="s">
        <v>30</v>
      </c>
      <c r="F353" s="250" t="s">
        <v>150</v>
      </c>
      <c r="G353" s="248"/>
      <c r="H353" s="251">
        <v>9</v>
      </c>
      <c r="I353" s="252"/>
      <c r="J353" s="248"/>
      <c r="K353" s="248"/>
      <c r="L353" s="253"/>
      <c r="M353" s="254"/>
      <c r="N353" s="255"/>
      <c r="O353" s="255"/>
      <c r="P353" s="255"/>
      <c r="Q353" s="255"/>
      <c r="R353" s="255"/>
      <c r="S353" s="255"/>
      <c r="T353" s="256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7" t="s">
        <v>148</v>
      </c>
      <c r="AU353" s="257" t="s">
        <v>87</v>
      </c>
      <c r="AV353" s="14" t="s">
        <v>146</v>
      </c>
      <c r="AW353" s="14" t="s">
        <v>37</v>
      </c>
      <c r="AX353" s="14" t="s">
        <v>84</v>
      </c>
      <c r="AY353" s="257" t="s">
        <v>139</v>
      </c>
    </row>
    <row r="354" s="2" customFormat="1" ht="16.5" customHeight="1">
      <c r="A354" s="40"/>
      <c r="B354" s="41"/>
      <c r="C354" s="222" t="s">
        <v>523</v>
      </c>
      <c r="D354" s="222" t="s">
        <v>141</v>
      </c>
      <c r="E354" s="223" t="s">
        <v>524</v>
      </c>
      <c r="F354" s="224" t="s">
        <v>525</v>
      </c>
      <c r="G354" s="225" t="s">
        <v>401</v>
      </c>
      <c r="H354" s="226">
        <v>3</v>
      </c>
      <c r="I354" s="227"/>
      <c r="J354" s="228">
        <f>ROUND(I354*H354,2)</f>
        <v>0</v>
      </c>
      <c r="K354" s="224" t="s">
        <v>145</v>
      </c>
      <c r="L354" s="46"/>
      <c r="M354" s="229" t="s">
        <v>30</v>
      </c>
      <c r="N354" s="230" t="s">
        <v>47</v>
      </c>
      <c r="O354" s="86"/>
      <c r="P354" s="231">
        <f>O354*H354</f>
        <v>0</v>
      </c>
      <c r="Q354" s="231">
        <v>0.00034000000000000002</v>
      </c>
      <c r="R354" s="231">
        <f>Q354*H354</f>
        <v>0.0010200000000000001</v>
      </c>
      <c r="S354" s="231">
        <v>0</v>
      </c>
      <c r="T354" s="232">
        <f>S354*H354</f>
        <v>0</v>
      </c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R354" s="233" t="s">
        <v>146</v>
      </c>
      <c r="AT354" s="233" t="s">
        <v>141</v>
      </c>
      <c r="AU354" s="233" t="s">
        <v>87</v>
      </c>
      <c r="AY354" s="18" t="s">
        <v>139</v>
      </c>
      <c r="BE354" s="234">
        <f>IF(N354="základní",J354,0)</f>
        <v>0</v>
      </c>
      <c r="BF354" s="234">
        <f>IF(N354="snížená",J354,0)</f>
        <v>0</v>
      </c>
      <c r="BG354" s="234">
        <f>IF(N354="zákl. přenesená",J354,0)</f>
        <v>0</v>
      </c>
      <c r="BH354" s="234">
        <f>IF(N354="sníž. přenesená",J354,0)</f>
        <v>0</v>
      </c>
      <c r="BI354" s="234">
        <f>IF(N354="nulová",J354,0)</f>
        <v>0</v>
      </c>
      <c r="BJ354" s="18" t="s">
        <v>84</v>
      </c>
      <c r="BK354" s="234">
        <f>ROUND(I354*H354,2)</f>
        <v>0</v>
      </c>
      <c r="BL354" s="18" t="s">
        <v>146</v>
      </c>
      <c r="BM354" s="233" t="s">
        <v>526</v>
      </c>
    </row>
    <row r="355" s="13" customFormat="1">
      <c r="A355" s="13"/>
      <c r="B355" s="235"/>
      <c r="C355" s="236"/>
      <c r="D355" s="237" t="s">
        <v>148</v>
      </c>
      <c r="E355" s="238" t="s">
        <v>30</v>
      </c>
      <c r="F355" s="239" t="s">
        <v>422</v>
      </c>
      <c r="G355" s="236"/>
      <c r="H355" s="240">
        <v>3</v>
      </c>
      <c r="I355" s="241"/>
      <c r="J355" s="236"/>
      <c r="K355" s="236"/>
      <c r="L355" s="242"/>
      <c r="M355" s="243"/>
      <c r="N355" s="244"/>
      <c r="O355" s="244"/>
      <c r="P355" s="244"/>
      <c r="Q355" s="244"/>
      <c r="R355" s="244"/>
      <c r="S355" s="244"/>
      <c r="T355" s="245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6" t="s">
        <v>148</v>
      </c>
      <c r="AU355" s="246" t="s">
        <v>87</v>
      </c>
      <c r="AV355" s="13" t="s">
        <v>87</v>
      </c>
      <c r="AW355" s="13" t="s">
        <v>37</v>
      </c>
      <c r="AX355" s="13" t="s">
        <v>76</v>
      </c>
      <c r="AY355" s="246" t="s">
        <v>139</v>
      </c>
    </row>
    <row r="356" s="14" customFormat="1">
      <c r="A356" s="14"/>
      <c r="B356" s="247"/>
      <c r="C356" s="248"/>
      <c r="D356" s="237" t="s">
        <v>148</v>
      </c>
      <c r="E356" s="249" t="s">
        <v>30</v>
      </c>
      <c r="F356" s="250" t="s">
        <v>150</v>
      </c>
      <c r="G356" s="248"/>
      <c r="H356" s="251">
        <v>3</v>
      </c>
      <c r="I356" s="252"/>
      <c r="J356" s="248"/>
      <c r="K356" s="248"/>
      <c r="L356" s="253"/>
      <c r="M356" s="254"/>
      <c r="N356" s="255"/>
      <c r="O356" s="255"/>
      <c r="P356" s="255"/>
      <c r="Q356" s="255"/>
      <c r="R356" s="255"/>
      <c r="S356" s="255"/>
      <c r="T356" s="256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7" t="s">
        <v>148</v>
      </c>
      <c r="AU356" s="257" t="s">
        <v>87</v>
      </c>
      <c r="AV356" s="14" t="s">
        <v>146</v>
      </c>
      <c r="AW356" s="14" t="s">
        <v>37</v>
      </c>
      <c r="AX356" s="14" t="s">
        <v>84</v>
      </c>
      <c r="AY356" s="257" t="s">
        <v>139</v>
      </c>
    </row>
    <row r="357" s="2" customFormat="1" ht="16.5" customHeight="1">
      <c r="A357" s="40"/>
      <c r="B357" s="41"/>
      <c r="C357" s="268" t="s">
        <v>527</v>
      </c>
      <c r="D357" s="268" t="s">
        <v>273</v>
      </c>
      <c r="E357" s="269" t="s">
        <v>528</v>
      </c>
      <c r="F357" s="270" t="s">
        <v>529</v>
      </c>
      <c r="G357" s="271" t="s">
        <v>401</v>
      </c>
      <c r="H357" s="272">
        <v>4</v>
      </c>
      <c r="I357" s="273"/>
      <c r="J357" s="274">
        <f>ROUND(I357*H357,2)</f>
        <v>0</v>
      </c>
      <c r="K357" s="270" t="s">
        <v>30</v>
      </c>
      <c r="L357" s="275"/>
      <c r="M357" s="276" t="s">
        <v>30</v>
      </c>
      <c r="N357" s="277" t="s">
        <v>47</v>
      </c>
      <c r="O357" s="86"/>
      <c r="P357" s="231">
        <f>O357*H357</f>
        <v>0</v>
      </c>
      <c r="Q357" s="231">
        <v>0.048000000000000001</v>
      </c>
      <c r="R357" s="231">
        <f>Q357*H357</f>
        <v>0.192</v>
      </c>
      <c r="S357" s="231">
        <v>0</v>
      </c>
      <c r="T357" s="232">
        <f>S357*H357</f>
        <v>0</v>
      </c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R357" s="233" t="s">
        <v>182</v>
      </c>
      <c r="AT357" s="233" t="s">
        <v>273</v>
      </c>
      <c r="AU357" s="233" t="s">
        <v>87</v>
      </c>
      <c r="AY357" s="18" t="s">
        <v>139</v>
      </c>
      <c r="BE357" s="234">
        <f>IF(N357="základní",J357,0)</f>
        <v>0</v>
      </c>
      <c r="BF357" s="234">
        <f>IF(N357="snížená",J357,0)</f>
        <v>0</v>
      </c>
      <c r="BG357" s="234">
        <f>IF(N357="zákl. přenesená",J357,0)</f>
        <v>0</v>
      </c>
      <c r="BH357" s="234">
        <f>IF(N357="sníž. přenesená",J357,0)</f>
        <v>0</v>
      </c>
      <c r="BI357" s="234">
        <f>IF(N357="nulová",J357,0)</f>
        <v>0</v>
      </c>
      <c r="BJ357" s="18" t="s">
        <v>84</v>
      </c>
      <c r="BK357" s="234">
        <f>ROUND(I357*H357,2)</f>
        <v>0</v>
      </c>
      <c r="BL357" s="18" t="s">
        <v>146</v>
      </c>
      <c r="BM357" s="233" t="s">
        <v>530</v>
      </c>
    </row>
    <row r="358" s="13" customFormat="1">
      <c r="A358" s="13"/>
      <c r="B358" s="235"/>
      <c r="C358" s="236"/>
      <c r="D358" s="237" t="s">
        <v>148</v>
      </c>
      <c r="E358" s="238" t="s">
        <v>30</v>
      </c>
      <c r="F358" s="239" t="s">
        <v>408</v>
      </c>
      <c r="G358" s="236"/>
      <c r="H358" s="240">
        <v>4</v>
      </c>
      <c r="I358" s="241"/>
      <c r="J358" s="236"/>
      <c r="K358" s="236"/>
      <c r="L358" s="242"/>
      <c r="M358" s="243"/>
      <c r="N358" s="244"/>
      <c r="O358" s="244"/>
      <c r="P358" s="244"/>
      <c r="Q358" s="244"/>
      <c r="R358" s="244"/>
      <c r="S358" s="244"/>
      <c r="T358" s="245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6" t="s">
        <v>148</v>
      </c>
      <c r="AU358" s="246" t="s">
        <v>87</v>
      </c>
      <c r="AV358" s="13" t="s">
        <v>87</v>
      </c>
      <c r="AW358" s="13" t="s">
        <v>37</v>
      </c>
      <c r="AX358" s="13" t="s">
        <v>76</v>
      </c>
      <c r="AY358" s="246" t="s">
        <v>139</v>
      </c>
    </row>
    <row r="359" s="14" customFormat="1">
      <c r="A359" s="14"/>
      <c r="B359" s="247"/>
      <c r="C359" s="248"/>
      <c r="D359" s="237" t="s">
        <v>148</v>
      </c>
      <c r="E359" s="249" t="s">
        <v>30</v>
      </c>
      <c r="F359" s="250" t="s">
        <v>150</v>
      </c>
      <c r="G359" s="248"/>
      <c r="H359" s="251">
        <v>4</v>
      </c>
      <c r="I359" s="252"/>
      <c r="J359" s="248"/>
      <c r="K359" s="248"/>
      <c r="L359" s="253"/>
      <c r="M359" s="254"/>
      <c r="N359" s="255"/>
      <c r="O359" s="255"/>
      <c r="P359" s="255"/>
      <c r="Q359" s="255"/>
      <c r="R359" s="255"/>
      <c r="S359" s="255"/>
      <c r="T359" s="256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7" t="s">
        <v>148</v>
      </c>
      <c r="AU359" s="257" t="s">
        <v>87</v>
      </c>
      <c r="AV359" s="14" t="s">
        <v>146</v>
      </c>
      <c r="AW359" s="14" t="s">
        <v>37</v>
      </c>
      <c r="AX359" s="14" t="s">
        <v>84</v>
      </c>
      <c r="AY359" s="257" t="s">
        <v>139</v>
      </c>
    </row>
    <row r="360" s="2" customFormat="1" ht="16.5" customHeight="1">
      <c r="A360" s="40"/>
      <c r="B360" s="41"/>
      <c r="C360" s="222" t="s">
        <v>531</v>
      </c>
      <c r="D360" s="222" t="s">
        <v>141</v>
      </c>
      <c r="E360" s="223" t="s">
        <v>532</v>
      </c>
      <c r="F360" s="224" t="s">
        <v>533</v>
      </c>
      <c r="G360" s="225" t="s">
        <v>401</v>
      </c>
      <c r="H360" s="226">
        <v>1</v>
      </c>
      <c r="I360" s="227"/>
      <c r="J360" s="228">
        <f>ROUND(I360*H360,2)</f>
        <v>0</v>
      </c>
      <c r="K360" s="224" t="s">
        <v>145</v>
      </c>
      <c r="L360" s="46"/>
      <c r="M360" s="229" t="s">
        <v>30</v>
      </c>
      <c r="N360" s="230" t="s">
        <v>47</v>
      </c>
      <c r="O360" s="86"/>
      <c r="P360" s="231">
        <f>O360*H360</f>
        <v>0</v>
      </c>
      <c r="Q360" s="231">
        <v>0.00034000000000000002</v>
      </c>
      <c r="R360" s="231">
        <f>Q360*H360</f>
        <v>0.00034000000000000002</v>
      </c>
      <c r="S360" s="231">
        <v>0</v>
      </c>
      <c r="T360" s="232">
        <f>S360*H360</f>
        <v>0</v>
      </c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R360" s="233" t="s">
        <v>146</v>
      </c>
      <c r="AT360" s="233" t="s">
        <v>141</v>
      </c>
      <c r="AU360" s="233" t="s">
        <v>87</v>
      </c>
      <c r="AY360" s="18" t="s">
        <v>139</v>
      </c>
      <c r="BE360" s="234">
        <f>IF(N360="základní",J360,0)</f>
        <v>0</v>
      </c>
      <c r="BF360" s="234">
        <f>IF(N360="snížená",J360,0)</f>
        <v>0</v>
      </c>
      <c r="BG360" s="234">
        <f>IF(N360="zákl. přenesená",J360,0)</f>
        <v>0</v>
      </c>
      <c r="BH360" s="234">
        <f>IF(N360="sníž. přenesená",J360,0)</f>
        <v>0</v>
      </c>
      <c r="BI360" s="234">
        <f>IF(N360="nulová",J360,0)</f>
        <v>0</v>
      </c>
      <c r="BJ360" s="18" t="s">
        <v>84</v>
      </c>
      <c r="BK360" s="234">
        <f>ROUND(I360*H360,2)</f>
        <v>0</v>
      </c>
      <c r="BL360" s="18" t="s">
        <v>146</v>
      </c>
      <c r="BM360" s="233" t="s">
        <v>534</v>
      </c>
    </row>
    <row r="361" s="15" customFormat="1">
      <c r="A361" s="15"/>
      <c r="B361" s="258"/>
      <c r="C361" s="259"/>
      <c r="D361" s="237" t="s">
        <v>148</v>
      </c>
      <c r="E361" s="260" t="s">
        <v>30</v>
      </c>
      <c r="F361" s="261" t="s">
        <v>535</v>
      </c>
      <c r="G361" s="259"/>
      <c r="H361" s="260" t="s">
        <v>30</v>
      </c>
      <c r="I361" s="262"/>
      <c r="J361" s="259"/>
      <c r="K361" s="259"/>
      <c r="L361" s="263"/>
      <c r="M361" s="264"/>
      <c r="N361" s="265"/>
      <c r="O361" s="265"/>
      <c r="P361" s="265"/>
      <c r="Q361" s="265"/>
      <c r="R361" s="265"/>
      <c r="S361" s="265"/>
      <c r="T361" s="266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267" t="s">
        <v>148</v>
      </c>
      <c r="AU361" s="267" t="s">
        <v>87</v>
      </c>
      <c r="AV361" s="15" t="s">
        <v>84</v>
      </c>
      <c r="AW361" s="15" t="s">
        <v>37</v>
      </c>
      <c r="AX361" s="15" t="s">
        <v>76</v>
      </c>
      <c r="AY361" s="267" t="s">
        <v>139</v>
      </c>
    </row>
    <row r="362" s="13" customFormat="1">
      <c r="A362" s="13"/>
      <c r="B362" s="235"/>
      <c r="C362" s="236"/>
      <c r="D362" s="237" t="s">
        <v>148</v>
      </c>
      <c r="E362" s="238" t="s">
        <v>30</v>
      </c>
      <c r="F362" s="239" t="s">
        <v>465</v>
      </c>
      <c r="G362" s="236"/>
      <c r="H362" s="240">
        <v>1</v>
      </c>
      <c r="I362" s="241"/>
      <c r="J362" s="236"/>
      <c r="K362" s="236"/>
      <c r="L362" s="242"/>
      <c r="M362" s="243"/>
      <c r="N362" s="244"/>
      <c r="O362" s="244"/>
      <c r="P362" s="244"/>
      <c r="Q362" s="244"/>
      <c r="R362" s="244"/>
      <c r="S362" s="244"/>
      <c r="T362" s="245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6" t="s">
        <v>148</v>
      </c>
      <c r="AU362" s="246" t="s">
        <v>87</v>
      </c>
      <c r="AV362" s="13" t="s">
        <v>87</v>
      </c>
      <c r="AW362" s="13" t="s">
        <v>37</v>
      </c>
      <c r="AX362" s="13" t="s">
        <v>76</v>
      </c>
      <c r="AY362" s="246" t="s">
        <v>139</v>
      </c>
    </row>
    <row r="363" s="14" customFormat="1">
      <c r="A363" s="14"/>
      <c r="B363" s="247"/>
      <c r="C363" s="248"/>
      <c r="D363" s="237" t="s">
        <v>148</v>
      </c>
      <c r="E363" s="249" t="s">
        <v>30</v>
      </c>
      <c r="F363" s="250" t="s">
        <v>150</v>
      </c>
      <c r="G363" s="248"/>
      <c r="H363" s="251">
        <v>1</v>
      </c>
      <c r="I363" s="252"/>
      <c r="J363" s="248"/>
      <c r="K363" s="248"/>
      <c r="L363" s="253"/>
      <c r="M363" s="254"/>
      <c r="N363" s="255"/>
      <c r="O363" s="255"/>
      <c r="P363" s="255"/>
      <c r="Q363" s="255"/>
      <c r="R363" s="255"/>
      <c r="S363" s="255"/>
      <c r="T363" s="256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7" t="s">
        <v>148</v>
      </c>
      <c r="AU363" s="257" t="s">
        <v>87</v>
      </c>
      <c r="AV363" s="14" t="s">
        <v>146</v>
      </c>
      <c r="AW363" s="14" t="s">
        <v>37</v>
      </c>
      <c r="AX363" s="14" t="s">
        <v>84</v>
      </c>
      <c r="AY363" s="257" t="s">
        <v>139</v>
      </c>
    </row>
    <row r="364" s="2" customFormat="1" ht="16.5" customHeight="1">
      <c r="A364" s="40"/>
      <c r="B364" s="41"/>
      <c r="C364" s="222" t="s">
        <v>536</v>
      </c>
      <c r="D364" s="222" t="s">
        <v>141</v>
      </c>
      <c r="E364" s="223" t="s">
        <v>537</v>
      </c>
      <c r="F364" s="224" t="s">
        <v>538</v>
      </c>
      <c r="G364" s="225" t="s">
        <v>185</v>
      </c>
      <c r="H364" s="226">
        <v>493</v>
      </c>
      <c r="I364" s="227"/>
      <c r="J364" s="228">
        <f>ROUND(I364*H364,2)</f>
        <v>0</v>
      </c>
      <c r="K364" s="224" t="s">
        <v>145</v>
      </c>
      <c r="L364" s="46"/>
      <c r="M364" s="229" t="s">
        <v>30</v>
      </c>
      <c r="N364" s="230" t="s">
        <v>47</v>
      </c>
      <c r="O364" s="86"/>
      <c r="P364" s="231">
        <f>O364*H364</f>
        <v>0</v>
      </c>
      <c r="Q364" s="231">
        <v>0</v>
      </c>
      <c r="R364" s="231">
        <f>Q364*H364</f>
        <v>0</v>
      </c>
      <c r="S364" s="231">
        <v>0</v>
      </c>
      <c r="T364" s="232">
        <f>S364*H364</f>
        <v>0</v>
      </c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R364" s="233" t="s">
        <v>146</v>
      </c>
      <c r="AT364" s="233" t="s">
        <v>141</v>
      </c>
      <c r="AU364" s="233" t="s">
        <v>87</v>
      </c>
      <c r="AY364" s="18" t="s">
        <v>139</v>
      </c>
      <c r="BE364" s="234">
        <f>IF(N364="základní",J364,0)</f>
        <v>0</v>
      </c>
      <c r="BF364" s="234">
        <f>IF(N364="snížená",J364,0)</f>
        <v>0</v>
      </c>
      <c r="BG364" s="234">
        <f>IF(N364="zákl. přenesená",J364,0)</f>
        <v>0</v>
      </c>
      <c r="BH364" s="234">
        <f>IF(N364="sníž. přenesená",J364,0)</f>
        <v>0</v>
      </c>
      <c r="BI364" s="234">
        <f>IF(N364="nulová",J364,0)</f>
        <v>0</v>
      </c>
      <c r="BJ364" s="18" t="s">
        <v>84</v>
      </c>
      <c r="BK364" s="234">
        <f>ROUND(I364*H364,2)</f>
        <v>0</v>
      </c>
      <c r="BL364" s="18" t="s">
        <v>146</v>
      </c>
      <c r="BM364" s="233" t="s">
        <v>539</v>
      </c>
    </row>
    <row r="365" s="13" customFormat="1">
      <c r="A365" s="13"/>
      <c r="B365" s="235"/>
      <c r="C365" s="236"/>
      <c r="D365" s="237" t="s">
        <v>148</v>
      </c>
      <c r="E365" s="238" t="s">
        <v>30</v>
      </c>
      <c r="F365" s="239" t="s">
        <v>474</v>
      </c>
      <c r="G365" s="236"/>
      <c r="H365" s="240">
        <v>488</v>
      </c>
      <c r="I365" s="241"/>
      <c r="J365" s="236"/>
      <c r="K365" s="236"/>
      <c r="L365" s="242"/>
      <c r="M365" s="243"/>
      <c r="N365" s="244"/>
      <c r="O365" s="244"/>
      <c r="P365" s="244"/>
      <c r="Q365" s="244"/>
      <c r="R365" s="244"/>
      <c r="S365" s="244"/>
      <c r="T365" s="245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6" t="s">
        <v>148</v>
      </c>
      <c r="AU365" s="246" t="s">
        <v>87</v>
      </c>
      <c r="AV365" s="13" t="s">
        <v>87</v>
      </c>
      <c r="AW365" s="13" t="s">
        <v>37</v>
      </c>
      <c r="AX365" s="13" t="s">
        <v>76</v>
      </c>
      <c r="AY365" s="246" t="s">
        <v>139</v>
      </c>
    </row>
    <row r="366" s="13" customFormat="1">
      <c r="A366" s="13"/>
      <c r="B366" s="235"/>
      <c r="C366" s="236"/>
      <c r="D366" s="237" t="s">
        <v>148</v>
      </c>
      <c r="E366" s="238" t="s">
        <v>30</v>
      </c>
      <c r="F366" s="239" t="s">
        <v>475</v>
      </c>
      <c r="G366" s="236"/>
      <c r="H366" s="240">
        <v>5</v>
      </c>
      <c r="I366" s="241"/>
      <c r="J366" s="236"/>
      <c r="K366" s="236"/>
      <c r="L366" s="242"/>
      <c r="M366" s="243"/>
      <c r="N366" s="244"/>
      <c r="O366" s="244"/>
      <c r="P366" s="244"/>
      <c r="Q366" s="244"/>
      <c r="R366" s="244"/>
      <c r="S366" s="244"/>
      <c r="T366" s="245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6" t="s">
        <v>148</v>
      </c>
      <c r="AU366" s="246" t="s">
        <v>87</v>
      </c>
      <c r="AV366" s="13" t="s">
        <v>87</v>
      </c>
      <c r="AW366" s="13" t="s">
        <v>37</v>
      </c>
      <c r="AX366" s="13" t="s">
        <v>76</v>
      </c>
      <c r="AY366" s="246" t="s">
        <v>139</v>
      </c>
    </row>
    <row r="367" s="14" customFormat="1">
      <c r="A367" s="14"/>
      <c r="B367" s="247"/>
      <c r="C367" s="248"/>
      <c r="D367" s="237" t="s">
        <v>148</v>
      </c>
      <c r="E367" s="249" t="s">
        <v>30</v>
      </c>
      <c r="F367" s="250" t="s">
        <v>150</v>
      </c>
      <c r="G367" s="248"/>
      <c r="H367" s="251">
        <v>493</v>
      </c>
      <c r="I367" s="252"/>
      <c r="J367" s="248"/>
      <c r="K367" s="248"/>
      <c r="L367" s="253"/>
      <c r="M367" s="254"/>
      <c r="N367" s="255"/>
      <c r="O367" s="255"/>
      <c r="P367" s="255"/>
      <c r="Q367" s="255"/>
      <c r="R367" s="255"/>
      <c r="S367" s="255"/>
      <c r="T367" s="256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7" t="s">
        <v>148</v>
      </c>
      <c r="AU367" s="257" t="s">
        <v>87</v>
      </c>
      <c r="AV367" s="14" t="s">
        <v>146</v>
      </c>
      <c r="AW367" s="14" t="s">
        <v>37</v>
      </c>
      <c r="AX367" s="14" t="s">
        <v>84</v>
      </c>
      <c r="AY367" s="257" t="s">
        <v>139</v>
      </c>
    </row>
    <row r="368" s="2" customFormat="1" ht="16.5" customHeight="1">
      <c r="A368" s="40"/>
      <c r="B368" s="41"/>
      <c r="C368" s="222" t="s">
        <v>540</v>
      </c>
      <c r="D368" s="222" t="s">
        <v>141</v>
      </c>
      <c r="E368" s="223" t="s">
        <v>541</v>
      </c>
      <c r="F368" s="224" t="s">
        <v>542</v>
      </c>
      <c r="G368" s="225" t="s">
        <v>185</v>
      </c>
      <c r="H368" s="226">
        <v>2465</v>
      </c>
      <c r="I368" s="227"/>
      <c r="J368" s="228">
        <f>ROUND(I368*H368,2)</f>
        <v>0</v>
      </c>
      <c r="K368" s="224" t="s">
        <v>145</v>
      </c>
      <c r="L368" s="46"/>
      <c r="M368" s="229" t="s">
        <v>30</v>
      </c>
      <c r="N368" s="230" t="s">
        <v>47</v>
      </c>
      <c r="O368" s="86"/>
      <c r="P368" s="231">
        <f>O368*H368</f>
        <v>0</v>
      </c>
      <c r="Q368" s="231">
        <v>0</v>
      </c>
      <c r="R368" s="231">
        <f>Q368*H368</f>
        <v>0</v>
      </c>
      <c r="S368" s="231">
        <v>0</v>
      </c>
      <c r="T368" s="232">
        <f>S368*H368</f>
        <v>0</v>
      </c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R368" s="233" t="s">
        <v>146</v>
      </c>
      <c r="AT368" s="233" t="s">
        <v>141</v>
      </c>
      <c r="AU368" s="233" t="s">
        <v>87</v>
      </c>
      <c r="AY368" s="18" t="s">
        <v>139</v>
      </c>
      <c r="BE368" s="234">
        <f>IF(N368="základní",J368,0)</f>
        <v>0</v>
      </c>
      <c r="BF368" s="234">
        <f>IF(N368="snížená",J368,0)</f>
        <v>0</v>
      </c>
      <c r="BG368" s="234">
        <f>IF(N368="zákl. přenesená",J368,0)</f>
        <v>0</v>
      </c>
      <c r="BH368" s="234">
        <f>IF(N368="sníž. přenesená",J368,0)</f>
        <v>0</v>
      </c>
      <c r="BI368" s="234">
        <f>IF(N368="nulová",J368,0)</f>
        <v>0</v>
      </c>
      <c r="BJ368" s="18" t="s">
        <v>84</v>
      </c>
      <c r="BK368" s="234">
        <f>ROUND(I368*H368,2)</f>
        <v>0</v>
      </c>
      <c r="BL368" s="18" t="s">
        <v>146</v>
      </c>
      <c r="BM368" s="233" t="s">
        <v>543</v>
      </c>
    </row>
    <row r="369" s="15" customFormat="1">
      <c r="A369" s="15"/>
      <c r="B369" s="258"/>
      <c r="C369" s="259"/>
      <c r="D369" s="237" t="s">
        <v>148</v>
      </c>
      <c r="E369" s="260" t="s">
        <v>30</v>
      </c>
      <c r="F369" s="261" t="s">
        <v>544</v>
      </c>
      <c r="G369" s="259"/>
      <c r="H369" s="260" t="s">
        <v>30</v>
      </c>
      <c r="I369" s="262"/>
      <c r="J369" s="259"/>
      <c r="K369" s="259"/>
      <c r="L369" s="263"/>
      <c r="M369" s="264"/>
      <c r="N369" s="265"/>
      <c r="O369" s="265"/>
      <c r="P369" s="265"/>
      <c r="Q369" s="265"/>
      <c r="R369" s="265"/>
      <c r="S369" s="265"/>
      <c r="T369" s="266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T369" s="267" t="s">
        <v>148</v>
      </c>
      <c r="AU369" s="267" t="s">
        <v>87</v>
      </c>
      <c r="AV369" s="15" t="s">
        <v>84</v>
      </c>
      <c r="AW369" s="15" t="s">
        <v>37</v>
      </c>
      <c r="AX369" s="15" t="s">
        <v>76</v>
      </c>
      <c r="AY369" s="267" t="s">
        <v>139</v>
      </c>
    </row>
    <row r="370" s="13" customFormat="1">
      <c r="A370" s="13"/>
      <c r="B370" s="235"/>
      <c r="C370" s="236"/>
      <c r="D370" s="237" t="s">
        <v>148</v>
      </c>
      <c r="E370" s="238" t="s">
        <v>30</v>
      </c>
      <c r="F370" s="239" t="s">
        <v>545</v>
      </c>
      <c r="G370" s="236"/>
      <c r="H370" s="240">
        <v>2440</v>
      </c>
      <c r="I370" s="241"/>
      <c r="J370" s="236"/>
      <c r="K370" s="236"/>
      <c r="L370" s="242"/>
      <c r="M370" s="243"/>
      <c r="N370" s="244"/>
      <c r="O370" s="244"/>
      <c r="P370" s="244"/>
      <c r="Q370" s="244"/>
      <c r="R370" s="244"/>
      <c r="S370" s="244"/>
      <c r="T370" s="245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6" t="s">
        <v>148</v>
      </c>
      <c r="AU370" s="246" t="s">
        <v>87</v>
      </c>
      <c r="AV370" s="13" t="s">
        <v>87</v>
      </c>
      <c r="AW370" s="13" t="s">
        <v>37</v>
      </c>
      <c r="AX370" s="13" t="s">
        <v>76</v>
      </c>
      <c r="AY370" s="246" t="s">
        <v>139</v>
      </c>
    </row>
    <row r="371" s="13" customFormat="1">
      <c r="A371" s="13"/>
      <c r="B371" s="235"/>
      <c r="C371" s="236"/>
      <c r="D371" s="237" t="s">
        <v>148</v>
      </c>
      <c r="E371" s="238" t="s">
        <v>30</v>
      </c>
      <c r="F371" s="239" t="s">
        <v>546</v>
      </c>
      <c r="G371" s="236"/>
      <c r="H371" s="240">
        <v>25</v>
      </c>
      <c r="I371" s="241"/>
      <c r="J371" s="236"/>
      <c r="K371" s="236"/>
      <c r="L371" s="242"/>
      <c r="M371" s="243"/>
      <c r="N371" s="244"/>
      <c r="O371" s="244"/>
      <c r="P371" s="244"/>
      <c r="Q371" s="244"/>
      <c r="R371" s="244"/>
      <c r="S371" s="244"/>
      <c r="T371" s="245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6" t="s">
        <v>148</v>
      </c>
      <c r="AU371" s="246" t="s">
        <v>87</v>
      </c>
      <c r="AV371" s="13" t="s">
        <v>87</v>
      </c>
      <c r="AW371" s="13" t="s">
        <v>37</v>
      </c>
      <c r="AX371" s="13" t="s">
        <v>76</v>
      </c>
      <c r="AY371" s="246" t="s">
        <v>139</v>
      </c>
    </row>
    <row r="372" s="14" customFormat="1">
      <c r="A372" s="14"/>
      <c r="B372" s="247"/>
      <c r="C372" s="248"/>
      <c r="D372" s="237" t="s">
        <v>148</v>
      </c>
      <c r="E372" s="249" t="s">
        <v>30</v>
      </c>
      <c r="F372" s="250" t="s">
        <v>150</v>
      </c>
      <c r="G372" s="248"/>
      <c r="H372" s="251">
        <v>2465</v>
      </c>
      <c r="I372" s="252"/>
      <c r="J372" s="248"/>
      <c r="K372" s="248"/>
      <c r="L372" s="253"/>
      <c r="M372" s="254"/>
      <c r="N372" s="255"/>
      <c r="O372" s="255"/>
      <c r="P372" s="255"/>
      <c r="Q372" s="255"/>
      <c r="R372" s="255"/>
      <c r="S372" s="255"/>
      <c r="T372" s="256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7" t="s">
        <v>148</v>
      </c>
      <c r="AU372" s="257" t="s">
        <v>87</v>
      </c>
      <c r="AV372" s="14" t="s">
        <v>146</v>
      </c>
      <c r="AW372" s="14" t="s">
        <v>37</v>
      </c>
      <c r="AX372" s="14" t="s">
        <v>84</v>
      </c>
      <c r="AY372" s="257" t="s">
        <v>139</v>
      </c>
    </row>
    <row r="373" s="2" customFormat="1" ht="16.5" customHeight="1">
      <c r="A373" s="40"/>
      <c r="B373" s="41"/>
      <c r="C373" s="222" t="s">
        <v>547</v>
      </c>
      <c r="D373" s="222" t="s">
        <v>141</v>
      </c>
      <c r="E373" s="223" t="s">
        <v>548</v>
      </c>
      <c r="F373" s="224" t="s">
        <v>549</v>
      </c>
      <c r="G373" s="225" t="s">
        <v>401</v>
      </c>
      <c r="H373" s="226">
        <v>1</v>
      </c>
      <c r="I373" s="227"/>
      <c r="J373" s="228">
        <f>ROUND(I373*H373,2)</f>
        <v>0</v>
      </c>
      <c r="K373" s="224" t="s">
        <v>145</v>
      </c>
      <c r="L373" s="46"/>
      <c r="M373" s="229" t="s">
        <v>30</v>
      </c>
      <c r="N373" s="230" t="s">
        <v>47</v>
      </c>
      <c r="O373" s="86"/>
      <c r="P373" s="231">
        <f>O373*H373</f>
        <v>0</v>
      </c>
      <c r="Q373" s="231">
        <v>0.46009</v>
      </c>
      <c r="R373" s="231">
        <f>Q373*H373</f>
        <v>0.46009</v>
      </c>
      <c r="S373" s="231">
        <v>0</v>
      </c>
      <c r="T373" s="232">
        <f>S373*H373</f>
        <v>0</v>
      </c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R373" s="233" t="s">
        <v>146</v>
      </c>
      <c r="AT373" s="233" t="s">
        <v>141</v>
      </c>
      <c r="AU373" s="233" t="s">
        <v>87</v>
      </c>
      <c r="AY373" s="18" t="s">
        <v>139</v>
      </c>
      <c r="BE373" s="234">
        <f>IF(N373="základní",J373,0)</f>
        <v>0</v>
      </c>
      <c r="BF373" s="234">
        <f>IF(N373="snížená",J373,0)</f>
        <v>0</v>
      </c>
      <c r="BG373" s="234">
        <f>IF(N373="zákl. přenesená",J373,0)</f>
        <v>0</v>
      </c>
      <c r="BH373" s="234">
        <f>IF(N373="sníž. přenesená",J373,0)</f>
        <v>0</v>
      </c>
      <c r="BI373" s="234">
        <f>IF(N373="nulová",J373,0)</f>
        <v>0</v>
      </c>
      <c r="BJ373" s="18" t="s">
        <v>84</v>
      </c>
      <c r="BK373" s="234">
        <f>ROUND(I373*H373,2)</f>
        <v>0</v>
      </c>
      <c r="BL373" s="18" t="s">
        <v>146</v>
      </c>
      <c r="BM373" s="233" t="s">
        <v>550</v>
      </c>
    </row>
    <row r="374" s="13" customFormat="1">
      <c r="A374" s="13"/>
      <c r="B374" s="235"/>
      <c r="C374" s="236"/>
      <c r="D374" s="237" t="s">
        <v>148</v>
      </c>
      <c r="E374" s="238" t="s">
        <v>30</v>
      </c>
      <c r="F374" s="239" t="s">
        <v>551</v>
      </c>
      <c r="G374" s="236"/>
      <c r="H374" s="240">
        <v>1</v>
      </c>
      <c r="I374" s="241"/>
      <c r="J374" s="236"/>
      <c r="K374" s="236"/>
      <c r="L374" s="242"/>
      <c r="M374" s="243"/>
      <c r="N374" s="244"/>
      <c r="O374" s="244"/>
      <c r="P374" s="244"/>
      <c r="Q374" s="244"/>
      <c r="R374" s="244"/>
      <c r="S374" s="244"/>
      <c r="T374" s="245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6" t="s">
        <v>148</v>
      </c>
      <c r="AU374" s="246" t="s">
        <v>87</v>
      </c>
      <c r="AV374" s="13" t="s">
        <v>87</v>
      </c>
      <c r="AW374" s="13" t="s">
        <v>37</v>
      </c>
      <c r="AX374" s="13" t="s">
        <v>76</v>
      </c>
      <c r="AY374" s="246" t="s">
        <v>139</v>
      </c>
    </row>
    <row r="375" s="14" customFormat="1">
      <c r="A375" s="14"/>
      <c r="B375" s="247"/>
      <c r="C375" s="248"/>
      <c r="D375" s="237" t="s">
        <v>148</v>
      </c>
      <c r="E375" s="249" t="s">
        <v>30</v>
      </c>
      <c r="F375" s="250" t="s">
        <v>150</v>
      </c>
      <c r="G375" s="248"/>
      <c r="H375" s="251">
        <v>1</v>
      </c>
      <c r="I375" s="252"/>
      <c r="J375" s="248"/>
      <c r="K375" s="248"/>
      <c r="L375" s="253"/>
      <c r="M375" s="254"/>
      <c r="N375" s="255"/>
      <c r="O375" s="255"/>
      <c r="P375" s="255"/>
      <c r="Q375" s="255"/>
      <c r="R375" s="255"/>
      <c r="S375" s="255"/>
      <c r="T375" s="256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7" t="s">
        <v>148</v>
      </c>
      <c r="AU375" s="257" t="s">
        <v>87</v>
      </c>
      <c r="AV375" s="14" t="s">
        <v>146</v>
      </c>
      <c r="AW375" s="14" t="s">
        <v>37</v>
      </c>
      <c r="AX375" s="14" t="s">
        <v>84</v>
      </c>
      <c r="AY375" s="257" t="s">
        <v>139</v>
      </c>
    </row>
    <row r="376" s="2" customFormat="1" ht="21.75" customHeight="1">
      <c r="A376" s="40"/>
      <c r="B376" s="41"/>
      <c r="C376" s="222" t="s">
        <v>552</v>
      </c>
      <c r="D376" s="222" t="s">
        <v>141</v>
      </c>
      <c r="E376" s="223" t="s">
        <v>553</v>
      </c>
      <c r="F376" s="224" t="s">
        <v>554</v>
      </c>
      <c r="G376" s="225" t="s">
        <v>197</v>
      </c>
      <c r="H376" s="226">
        <v>2.673</v>
      </c>
      <c r="I376" s="227"/>
      <c r="J376" s="228">
        <f>ROUND(I376*H376,2)</f>
        <v>0</v>
      </c>
      <c r="K376" s="224" t="s">
        <v>145</v>
      </c>
      <c r="L376" s="46"/>
      <c r="M376" s="229" t="s">
        <v>30</v>
      </c>
      <c r="N376" s="230" t="s">
        <v>47</v>
      </c>
      <c r="O376" s="86"/>
      <c r="P376" s="231">
        <f>O376*H376</f>
        <v>0</v>
      </c>
      <c r="Q376" s="231">
        <v>2.4775800000000001</v>
      </c>
      <c r="R376" s="231">
        <f>Q376*H376</f>
        <v>6.6225713400000004</v>
      </c>
      <c r="S376" s="231">
        <v>0</v>
      </c>
      <c r="T376" s="232">
        <f>S376*H376</f>
        <v>0</v>
      </c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R376" s="233" t="s">
        <v>146</v>
      </c>
      <c r="AT376" s="233" t="s">
        <v>141</v>
      </c>
      <c r="AU376" s="233" t="s">
        <v>87</v>
      </c>
      <c r="AY376" s="18" t="s">
        <v>139</v>
      </c>
      <c r="BE376" s="234">
        <f>IF(N376="základní",J376,0)</f>
        <v>0</v>
      </c>
      <c r="BF376" s="234">
        <f>IF(N376="snížená",J376,0)</f>
        <v>0</v>
      </c>
      <c r="BG376" s="234">
        <f>IF(N376="zákl. přenesená",J376,0)</f>
        <v>0</v>
      </c>
      <c r="BH376" s="234">
        <f>IF(N376="sníž. přenesená",J376,0)</f>
        <v>0</v>
      </c>
      <c r="BI376" s="234">
        <f>IF(N376="nulová",J376,0)</f>
        <v>0</v>
      </c>
      <c r="BJ376" s="18" t="s">
        <v>84</v>
      </c>
      <c r="BK376" s="234">
        <f>ROUND(I376*H376,2)</f>
        <v>0</v>
      </c>
      <c r="BL376" s="18" t="s">
        <v>146</v>
      </c>
      <c r="BM376" s="233" t="s">
        <v>555</v>
      </c>
    </row>
    <row r="377" s="15" customFormat="1">
      <c r="A377" s="15"/>
      <c r="B377" s="258"/>
      <c r="C377" s="259"/>
      <c r="D377" s="237" t="s">
        <v>148</v>
      </c>
      <c r="E377" s="260" t="s">
        <v>30</v>
      </c>
      <c r="F377" s="261" t="s">
        <v>556</v>
      </c>
      <c r="G377" s="259"/>
      <c r="H377" s="260" t="s">
        <v>30</v>
      </c>
      <c r="I377" s="262"/>
      <c r="J377" s="259"/>
      <c r="K377" s="259"/>
      <c r="L377" s="263"/>
      <c r="M377" s="264"/>
      <c r="N377" s="265"/>
      <c r="O377" s="265"/>
      <c r="P377" s="265"/>
      <c r="Q377" s="265"/>
      <c r="R377" s="265"/>
      <c r="S377" s="265"/>
      <c r="T377" s="266"/>
      <c r="U377" s="15"/>
      <c r="V377" s="15"/>
      <c r="W377" s="15"/>
      <c r="X377" s="15"/>
      <c r="Y377" s="15"/>
      <c r="Z377" s="15"/>
      <c r="AA377" s="15"/>
      <c r="AB377" s="15"/>
      <c r="AC377" s="15"/>
      <c r="AD377" s="15"/>
      <c r="AE377" s="15"/>
      <c r="AT377" s="267" t="s">
        <v>148</v>
      </c>
      <c r="AU377" s="267" t="s">
        <v>87</v>
      </c>
      <c r="AV377" s="15" t="s">
        <v>84</v>
      </c>
      <c r="AW377" s="15" t="s">
        <v>37</v>
      </c>
      <c r="AX377" s="15" t="s">
        <v>76</v>
      </c>
      <c r="AY377" s="267" t="s">
        <v>139</v>
      </c>
    </row>
    <row r="378" s="13" customFormat="1">
      <c r="A378" s="13"/>
      <c r="B378" s="235"/>
      <c r="C378" s="236"/>
      <c r="D378" s="237" t="s">
        <v>148</v>
      </c>
      <c r="E378" s="238" t="s">
        <v>30</v>
      </c>
      <c r="F378" s="239" t="s">
        <v>557</v>
      </c>
      <c r="G378" s="236"/>
      <c r="H378" s="240">
        <v>2.673</v>
      </c>
      <c r="I378" s="241"/>
      <c r="J378" s="236"/>
      <c r="K378" s="236"/>
      <c r="L378" s="242"/>
      <c r="M378" s="243"/>
      <c r="N378" s="244"/>
      <c r="O378" s="244"/>
      <c r="P378" s="244"/>
      <c r="Q378" s="244"/>
      <c r="R378" s="244"/>
      <c r="S378" s="244"/>
      <c r="T378" s="245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6" t="s">
        <v>148</v>
      </c>
      <c r="AU378" s="246" t="s">
        <v>87</v>
      </c>
      <c r="AV378" s="13" t="s">
        <v>87</v>
      </c>
      <c r="AW378" s="13" t="s">
        <v>37</v>
      </c>
      <c r="AX378" s="13" t="s">
        <v>76</v>
      </c>
      <c r="AY378" s="246" t="s">
        <v>139</v>
      </c>
    </row>
    <row r="379" s="14" customFormat="1">
      <c r="A379" s="14"/>
      <c r="B379" s="247"/>
      <c r="C379" s="248"/>
      <c r="D379" s="237" t="s">
        <v>148</v>
      </c>
      <c r="E379" s="249" t="s">
        <v>30</v>
      </c>
      <c r="F379" s="250" t="s">
        <v>150</v>
      </c>
      <c r="G379" s="248"/>
      <c r="H379" s="251">
        <v>2.673</v>
      </c>
      <c r="I379" s="252"/>
      <c r="J379" s="248"/>
      <c r="K379" s="248"/>
      <c r="L379" s="253"/>
      <c r="M379" s="254"/>
      <c r="N379" s="255"/>
      <c r="O379" s="255"/>
      <c r="P379" s="255"/>
      <c r="Q379" s="255"/>
      <c r="R379" s="255"/>
      <c r="S379" s="255"/>
      <c r="T379" s="256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7" t="s">
        <v>148</v>
      </c>
      <c r="AU379" s="257" t="s">
        <v>87</v>
      </c>
      <c r="AV379" s="14" t="s">
        <v>146</v>
      </c>
      <c r="AW379" s="14" t="s">
        <v>37</v>
      </c>
      <c r="AX379" s="14" t="s">
        <v>84</v>
      </c>
      <c r="AY379" s="257" t="s">
        <v>139</v>
      </c>
    </row>
    <row r="380" s="2" customFormat="1" ht="21.75" customHeight="1">
      <c r="A380" s="40"/>
      <c r="B380" s="41"/>
      <c r="C380" s="222" t="s">
        <v>558</v>
      </c>
      <c r="D380" s="222" t="s">
        <v>141</v>
      </c>
      <c r="E380" s="223" t="s">
        <v>559</v>
      </c>
      <c r="F380" s="224" t="s">
        <v>560</v>
      </c>
      <c r="G380" s="225" t="s">
        <v>197</v>
      </c>
      <c r="H380" s="226">
        <v>8.4269999999999996</v>
      </c>
      <c r="I380" s="227"/>
      <c r="J380" s="228">
        <f>ROUND(I380*H380,2)</f>
        <v>0</v>
      </c>
      <c r="K380" s="224" t="s">
        <v>145</v>
      </c>
      <c r="L380" s="46"/>
      <c r="M380" s="229" t="s">
        <v>30</v>
      </c>
      <c r="N380" s="230" t="s">
        <v>47</v>
      </c>
      <c r="O380" s="86"/>
      <c r="P380" s="231">
        <f>O380*H380</f>
        <v>0</v>
      </c>
      <c r="Q380" s="231">
        <v>2.4775800000000001</v>
      </c>
      <c r="R380" s="231">
        <f>Q380*H380</f>
        <v>20.878566660000001</v>
      </c>
      <c r="S380" s="231">
        <v>0</v>
      </c>
      <c r="T380" s="232">
        <f>S380*H380</f>
        <v>0</v>
      </c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R380" s="233" t="s">
        <v>146</v>
      </c>
      <c r="AT380" s="233" t="s">
        <v>141</v>
      </c>
      <c r="AU380" s="233" t="s">
        <v>87</v>
      </c>
      <c r="AY380" s="18" t="s">
        <v>139</v>
      </c>
      <c r="BE380" s="234">
        <f>IF(N380="základní",J380,0)</f>
        <v>0</v>
      </c>
      <c r="BF380" s="234">
        <f>IF(N380="snížená",J380,0)</f>
        <v>0</v>
      </c>
      <c r="BG380" s="234">
        <f>IF(N380="zákl. přenesená",J380,0)</f>
        <v>0</v>
      </c>
      <c r="BH380" s="234">
        <f>IF(N380="sníž. přenesená",J380,0)</f>
        <v>0</v>
      </c>
      <c r="BI380" s="234">
        <f>IF(N380="nulová",J380,0)</f>
        <v>0</v>
      </c>
      <c r="BJ380" s="18" t="s">
        <v>84</v>
      </c>
      <c r="BK380" s="234">
        <f>ROUND(I380*H380,2)</f>
        <v>0</v>
      </c>
      <c r="BL380" s="18" t="s">
        <v>146</v>
      </c>
      <c r="BM380" s="233" t="s">
        <v>561</v>
      </c>
    </row>
    <row r="381" s="15" customFormat="1">
      <c r="A381" s="15"/>
      <c r="B381" s="258"/>
      <c r="C381" s="259"/>
      <c r="D381" s="237" t="s">
        <v>148</v>
      </c>
      <c r="E381" s="260" t="s">
        <v>30</v>
      </c>
      <c r="F381" s="261" t="s">
        <v>556</v>
      </c>
      <c r="G381" s="259"/>
      <c r="H381" s="260" t="s">
        <v>30</v>
      </c>
      <c r="I381" s="262"/>
      <c r="J381" s="259"/>
      <c r="K381" s="259"/>
      <c r="L381" s="263"/>
      <c r="M381" s="264"/>
      <c r="N381" s="265"/>
      <c r="O381" s="265"/>
      <c r="P381" s="265"/>
      <c r="Q381" s="265"/>
      <c r="R381" s="265"/>
      <c r="S381" s="265"/>
      <c r="T381" s="266"/>
      <c r="U381" s="15"/>
      <c r="V381" s="15"/>
      <c r="W381" s="15"/>
      <c r="X381" s="15"/>
      <c r="Y381" s="15"/>
      <c r="Z381" s="15"/>
      <c r="AA381" s="15"/>
      <c r="AB381" s="15"/>
      <c r="AC381" s="15"/>
      <c r="AD381" s="15"/>
      <c r="AE381" s="15"/>
      <c r="AT381" s="267" t="s">
        <v>148</v>
      </c>
      <c r="AU381" s="267" t="s">
        <v>87</v>
      </c>
      <c r="AV381" s="15" t="s">
        <v>84</v>
      </c>
      <c r="AW381" s="15" t="s">
        <v>37</v>
      </c>
      <c r="AX381" s="15" t="s">
        <v>76</v>
      </c>
      <c r="AY381" s="267" t="s">
        <v>139</v>
      </c>
    </row>
    <row r="382" s="13" customFormat="1">
      <c r="A382" s="13"/>
      <c r="B382" s="235"/>
      <c r="C382" s="236"/>
      <c r="D382" s="237" t="s">
        <v>148</v>
      </c>
      <c r="E382" s="238" t="s">
        <v>30</v>
      </c>
      <c r="F382" s="239" t="s">
        <v>562</v>
      </c>
      <c r="G382" s="236"/>
      <c r="H382" s="240">
        <v>8.4269999999999996</v>
      </c>
      <c r="I382" s="241"/>
      <c r="J382" s="236"/>
      <c r="K382" s="236"/>
      <c r="L382" s="242"/>
      <c r="M382" s="243"/>
      <c r="N382" s="244"/>
      <c r="O382" s="244"/>
      <c r="P382" s="244"/>
      <c r="Q382" s="244"/>
      <c r="R382" s="244"/>
      <c r="S382" s="244"/>
      <c r="T382" s="245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6" t="s">
        <v>148</v>
      </c>
      <c r="AU382" s="246" t="s">
        <v>87</v>
      </c>
      <c r="AV382" s="13" t="s">
        <v>87</v>
      </c>
      <c r="AW382" s="13" t="s">
        <v>37</v>
      </c>
      <c r="AX382" s="13" t="s">
        <v>76</v>
      </c>
      <c r="AY382" s="246" t="s">
        <v>139</v>
      </c>
    </row>
    <row r="383" s="14" customFormat="1">
      <c r="A383" s="14"/>
      <c r="B383" s="247"/>
      <c r="C383" s="248"/>
      <c r="D383" s="237" t="s">
        <v>148</v>
      </c>
      <c r="E383" s="249" t="s">
        <v>30</v>
      </c>
      <c r="F383" s="250" t="s">
        <v>150</v>
      </c>
      <c r="G383" s="248"/>
      <c r="H383" s="251">
        <v>8.4269999999999996</v>
      </c>
      <c r="I383" s="252"/>
      <c r="J383" s="248"/>
      <c r="K383" s="248"/>
      <c r="L383" s="253"/>
      <c r="M383" s="254"/>
      <c r="N383" s="255"/>
      <c r="O383" s="255"/>
      <c r="P383" s="255"/>
      <c r="Q383" s="255"/>
      <c r="R383" s="255"/>
      <c r="S383" s="255"/>
      <c r="T383" s="256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7" t="s">
        <v>148</v>
      </c>
      <c r="AU383" s="257" t="s">
        <v>87</v>
      </c>
      <c r="AV383" s="14" t="s">
        <v>146</v>
      </c>
      <c r="AW383" s="14" t="s">
        <v>37</v>
      </c>
      <c r="AX383" s="14" t="s">
        <v>84</v>
      </c>
      <c r="AY383" s="257" t="s">
        <v>139</v>
      </c>
    </row>
    <row r="384" s="2" customFormat="1" ht="21.75" customHeight="1">
      <c r="A384" s="40"/>
      <c r="B384" s="41"/>
      <c r="C384" s="222" t="s">
        <v>563</v>
      </c>
      <c r="D384" s="222" t="s">
        <v>141</v>
      </c>
      <c r="E384" s="223" t="s">
        <v>564</v>
      </c>
      <c r="F384" s="224" t="s">
        <v>565</v>
      </c>
      <c r="G384" s="225" t="s">
        <v>197</v>
      </c>
      <c r="H384" s="226">
        <v>1.9350000000000001</v>
      </c>
      <c r="I384" s="227"/>
      <c r="J384" s="228">
        <f>ROUND(I384*H384,2)</f>
        <v>0</v>
      </c>
      <c r="K384" s="224" t="s">
        <v>145</v>
      </c>
      <c r="L384" s="46"/>
      <c r="M384" s="229" t="s">
        <v>30</v>
      </c>
      <c r="N384" s="230" t="s">
        <v>47</v>
      </c>
      <c r="O384" s="86"/>
      <c r="P384" s="231">
        <f>O384*H384</f>
        <v>0</v>
      </c>
      <c r="Q384" s="231">
        <v>0</v>
      </c>
      <c r="R384" s="231">
        <f>Q384*H384</f>
        <v>0</v>
      </c>
      <c r="S384" s="231">
        <v>0</v>
      </c>
      <c r="T384" s="232">
        <f>S384*H384</f>
        <v>0</v>
      </c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R384" s="233" t="s">
        <v>146</v>
      </c>
      <c r="AT384" s="233" t="s">
        <v>141</v>
      </c>
      <c r="AU384" s="233" t="s">
        <v>87</v>
      </c>
      <c r="AY384" s="18" t="s">
        <v>139</v>
      </c>
      <c r="BE384" s="234">
        <f>IF(N384="základní",J384,0)</f>
        <v>0</v>
      </c>
      <c r="BF384" s="234">
        <f>IF(N384="snížená",J384,0)</f>
        <v>0</v>
      </c>
      <c r="BG384" s="234">
        <f>IF(N384="zákl. přenesená",J384,0)</f>
        <v>0</v>
      </c>
      <c r="BH384" s="234">
        <f>IF(N384="sníž. přenesená",J384,0)</f>
        <v>0</v>
      </c>
      <c r="BI384" s="234">
        <f>IF(N384="nulová",J384,0)</f>
        <v>0</v>
      </c>
      <c r="BJ384" s="18" t="s">
        <v>84</v>
      </c>
      <c r="BK384" s="234">
        <f>ROUND(I384*H384,2)</f>
        <v>0</v>
      </c>
      <c r="BL384" s="18" t="s">
        <v>146</v>
      </c>
      <c r="BM384" s="233" t="s">
        <v>566</v>
      </c>
    </row>
    <row r="385" s="15" customFormat="1">
      <c r="A385" s="15"/>
      <c r="B385" s="258"/>
      <c r="C385" s="259"/>
      <c r="D385" s="237" t="s">
        <v>148</v>
      </c>
      <c r="E385" s="260" t="s">
        <v>30</v>
      </c>
      <c r="F385" s="261" t="s">
        <v>567</v>
      </c>
      <c r="G385" s="259"/>
      <c r="H385" s="260" t="s">
        <v>30</v>
      </c>
      <c r="I385" s="262"/>
      <c r="J385" s="259"/>
      <c r="K385" s="259"/>
      <c r="L385" s="263"/>
      <c r="M385" s="264"/>
      <c r="N385" s="265"/>
      <c r="O385" s="265"/>
      <c r="P385" s="265"/>
      <c r="Q385" s="265"/>
      <c r="R385" s="265"/>
      <c r="S385" s="265"/>
      <c r="T385" s="266"/>
      <c r="U385" s="15"/>
      <c r="V385" s="15"/>
      <c r="W385" s="15"/>
      <c r="X385" s="15"/>
      <c r="Y385" s="15"/>
      <c r="Z385" s="15"/>
      <c r="AA385" s="15"/>
      <c r="AB385" s="15"/>
      <c r="AC385" s="15"/>
      <c r="AD385" s="15"/>
      <c r="AE385" s="15"/>
      <c r="AT385" s="267" t="s">
        <v>148</v>
      </c>
      <c r="AU385" s="267" t="s">
        <v>87</v>
      </c>
      <c r="AV385" s="15" t="s">
        <v>84</v>
      </c>
      <c r="AW385" s="15" t="s">
        <v>37</v>
      </c>
      <c r="AX385" s="15" t="s">
        <v>76</v>
      </c>
      <c r="AY385" s="267" t="s">
        <v>139</v>
      </c>
    </row>
    <row r="386" s="13" customFormat="1">
      <c r="A386" s="13"/>
      <c r="B386" s="235"/>
      <c r="C386" s="236"/>
      <c r="D386" s="237" t="s">
        <v>148</v>
      </c>
      <c r="E386" s="238" t="s">
        <v>30</v>
      </c>
      <c r="F386" s="239" t="s">
        <v>568</v>
      </c>
      <c r="G386" s="236"/>
      <c r="H386" s="240">
        <v>1.9350000000000001</v>
      </c>
      <c r="I386" s="241"/>
      <c r="J386" s="236"/>
      <c r="K386" s="236"/>
      <c r="L386" s="242"/>
      <c r="M386" s="243"/>
      <c r="N386" s="244"/>
      <c r="O386" s="244"/>
      <c r="P386" s="244"/>
      <c r="Q386" s="244"/>
      <c r="R386" s="244"/>
      <c r="S386" s="244"/>
      <c r="T386" s="245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6" t="s">
        <v>148</v>
      </c>
      <c r="AU386" s="246" t="s">
        <v>87</v>
      </c>
      <c r="AV386" s="13" t="s">
        <v>87</v>
      </c>
      <c r="AW386" s="13" t="s">
        <v>37</v>
      </c>
      <c r="AX386" s="13" t="s">
        <v>76</v>
      </c>
      <c r="AY386" s="246" t="s">
        <v>139</v>
      </c>
    </row>
    <row r="387" s="14" customFormat="1">
      <c r="A387" s="14"/>
      <c r="B387" s="247"/>
      <c r="C387" s="248"/>
      <c r="D387" s="237" t="s">
        <v>148</v>
      </c>
      <c r="E387" s="249" t="s">
        <v>30</v>
      </c>
      <c r="F387" s="250" t="s">
        <v>150</v>
      </c>
      <c r="G387" s="248"/>
      <c r="H387" s="251">
        <v>1.9350000000000001</v>
      </c>
      <c r="I387" s="252"/>
      <c r="J387" s="248"/>
      <c r="K387" s="248"/>
      <c r="L387" s="253"/>
      <c r="M387" s="254"/>
      <c r="N387" s="255"/>
      <c r="O387" s="255"/>
      <c r="P387" s="255"/>
      <c r="Q387" s="255"/>
      <c r="R387" s="255"/>
      <c r="S387" s="255"/>
      <c r="T387" s="256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7" t="s">
        <v>148</v>
      </c>
      <c r="AU387" s="257" t="s">
        <v>87</v>
      </c>
      <c r="AV387" s="14" t="s">
        <v>146</v>
      </c>
      <c r="AW387" s="14" t="s">
        <v>37</v>
      </c>
      <c r="AX387" s="14" t="s">
        <v>84</v>
      </c>
      <c r="AY387" s="257" t="s">
        <v>139</v>
      </c>
    </row>
    <row r="388" s="2" customFormat="1" ht="16.5" customHeight="1">
      <c r="A388" s="40"/>
      <c r="B388" s="41"/>
      <c r="C388" s="222" t="s">
        <v>569</v>
      </c>
      <c r="D388" s="222" t="s">
        <v>141</v>
      </c>
      <c r="E388" s="223" t="s">
        <v>570</v>
      </c>
      <c r="F388" s="224" t="s">
        <v>571</v>
      </c>
      <c r="G388" s="225" t="s">
        <v>401</v>
      </c>
      <c r="H388" s="226">
        <v>1</v>
      </c>
      <c r="I388" s="227"/>
      <c r="J388" s="228">
        <f>ROUND(I388*H388,2)</f>
        <v>0</v>
      </c>
      <c r="K388" s="224" t="s">
        <v>145</v>
      </c>
      <c r="L388" s="46"/>
      <c r="M388" s="229" t="s">
        <v>30</v>
      </c>
      <c r="N388" s="230" t="s">
        <v>47</v>
      </c>
      <c r="O388" s="86"/>
      <c r="P388" s="231">
        <f>O388*H388</f>
        <v>0</v>
      </c>
      <c r="Q388" s="231">
        <v>0.038260000000000002</v>
      </c>
      <c r="R388" s="231">
        <f>Q388*H388</f>
        <v>0.038260000000000002</v>
      </c>
      <c r="S388" s="231">
        <v>0</v>
      </c>
      <c r="T388" s="232">
        <f>S388*H388</f>
        <v>0</v>
      </c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R388" s="233" t="s">
        <v>146</v>
      </c>
      <c r="AT388" s="233" t="s">
        <v>141</v>
      </c>
      <c r="AU388" s="233" t="s">
        <v>87</v>
      </c>
      <c r="AY388" s="18" t="s">
        <v>139</v>
      </c>
      <c r="BE388" s="234">
        <f>IF(N388="základní",J388,0)</f>
        <v>0</v>
      </c>
      <c r="BF388" s="234">
        <f>IF(N388="snížená",J388,0)</f>
        <v>0</v>
      </c>
      <c r="BG388" s="234">
        <f>IF(N388="zákl. přenesená",J388,0)</f>
        <v>0</v>
      </c>
      <c r="BH388" s="234">
        <f>IF(N388="sníž. přenesená",J388,0)</f>
        <v>0</v>
      </c>
      <c r="BI388" s="234">
        <f>IF(N388="nulová",J388,0)</f>
        <v>0</v>
      </c>
      <c r="BJ388" s="18" t="s">
        <v>84</v>
      </c>
      <c r="BK388" s="234">
        <f>ROUND(I388*H388,2)</f>
        <v>0</v>
      </c>
      <c r="BL388" s="18" t="s">
        <v>146</v>
      </c>
      <c r="BM388" s="233" t="s">
        <v>572</v>
      </c>
    </row>
    <row r="389" s="15" customFormat="1">
      <c r="A389" s="15"/>
      <c r="B389" s="258"/>
      <c r="C389" s="259"/>
      <c r="D389" s="237" t="s">
        <v>148</v>
      </c>
      <c r="E389" s="260" t="s">
        <v>30</v>
      </c>
      <c r="F389" s="261" t="s">
        <v>573</v>
      </c>
      <c r="G389" s="259"/>
      <c r="H389" s="260" t="s">
        <v>30</v>
      </c>
      <c r="I389" s="262"/>
      <c r="J389" s="259"/>
      <c r="K389" s="259"/>
      <c r="L389" s="263"/>
      <c r="M389" s="264"/>
      <c r="N389" s="265"/>
      <c r="O389" s="265"/>
      <c r="P389" s="265"/>
      <c r="Q389" s="265"/>
      <c r="R389" s="265"/>
      <c r="S389" s="265"/>
      <c r="T389" s="266"/>
      <c r="U389" s="15"/>
      <c r="V389" s="15"/>
      <c r="W389" s="15"/>
      <c r="X389" s="15"/>
      <c r="Y389" s="15"/>
      <c r="Z389" s="15"/>
      <c r="AA389" s="15"/>
      <c r="AB389" s="15"/>
      <c r="AC389" s="15"/>
      <c r="AD389" s="15"/>
      <c r="AE389" s="15"/>
      <c r="AT389" s="267" t="s">
        <v>148</v>
      </c>
      <c r="AU389" s="267" t="s">
        <v>87</v>
      </c>
      <c r="AV389" s="15" t="s">
        <v>84</v>
      </c>
      <c r="AW389" s="15" t="s">
        <v>37</v>
      </c>
      <c r="AX389" s="15" t="s">
        <v>76</v>
      </c>
      <c r="AY389" s="267" t="s">
        <v>139</v>
      </c>
    </row>
    <row r="390" s="13" customFormat="1">
      <c r="A390" s="13"/>
      <c r="B390" s="235"/>
      <c r="C390" s="236"/>
      <c r="D390" s="237" t="s">
        <v>148</v>
      </c>
      <c r="E390" s="238" t="s">
        <v>30</v>
      </c>
      <c r="F390" s="239" t="s">
        <v>574</v>
      </c>
      <c r="G390" s="236"/>
      <c r="H390" s="240">
        <v>1</v>
      </c>
      <c r="I390" s="241"/>
      <c r="J390" s="236"/>
      <c r="K390" s="236"/>
      <c r="L390" s="242"/>
      <c r="M390" s="243"/>
      <c r="N390" s="244"/>
      <c r="O390" s="244"/>
      <c r="P390" s="244"/>
      <c r="Q390" s="244"/>
      <c r="R390" s="244"/>
      <c r="S390" s="244"/>
      <c r="T390" s="245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6" t="s">
        <v>148</v>
      </c>
      <c r="AU390" s="246" t="s">
        <v>87</v>
      </c>
      <c r="AV390" s="13" t="s">
        <v>87</v>
      </c>
      <c r="AW390" s="13" t="s">
        <v>37</v>
      </c>
      <c r="AX390" s="13" t="s">
        <v>76</v>
      </c>
      <c r="AY390" s="246" t="s">
        <v>139</v>
      </c>
    </row>
    <row r="391" s="14" customFormat="1">
      <c r="A391" s="14"/>
      <c r="B391" s="247"/>
      <c r="C391" s="248"/>
      <c r="D391" s="237" t="s">
        <v>148</v>
      </c>
      <c r="E391" s="249" t="s">
        <v>30</v>
      </c>
      <c r="F391" s="250" t="s">
        <v>150</v>
      </c>
      <c r="G391" s="248"/>
      <c r="H391" s="251">
        <v>1</v>
      </c>
      <c r="I391" s="252"/>
      <c r="J391" s="248"/>
      <c r="K391" s="248"/>
      <c r="L391" s="253"/>
      <c r="M391" s="254"/>
      <c r="N391" s="255"/>
      <c r="O391" s="255"/>
      <c r="P391" s="255"/>
      <c r="Q391" s="255"/>
      <c r="R391" s="255"/>
      <c r="S391" s="255"/>
      <c r="T391" s="256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7" t="s">
        <v>148</v>
      </c>
      <c r="AU391" s="257" t="s">
        <v>87</v>
      </c>
      <c r="AV391" s="14" t="s">
        <v>146</v>
      </c>
      <c r="AW391" s="14" t="s">
        <v>37</v>
      </c>
      <c r="AX391" s="14" t="s">
        <v>84</v>
      </c>
      <c r="AY391" s="257" t="s">
        <v>139</v>
      </c>
    </row>
    <row r="392" s="2" customFormat="1" ht="16.5" customHeight="1">
      <c r="A392" s="40"/>
      <c r="B392" s="41"/>
      <c r="C392" s="222" t="s">
        <v>575</v>
      </c>
      <c r="D392" s="222" t="s">
        <v>141</v>
      </c>
      <c r="E392" s="223" t="s">
        <v>576</v>
      </c>
      <c r="F392" s="224" t="s">
        <v>577</v>
      </c>
      <c r="G392" s="225" t="s">
        <v>144</v>
      </c>
      <c r="H392" s="226">
        <v>59.719999999999999</v>
      </c>
      <c r="I392" s="227"/>
      <c r="J392" s="228">
        <f>ROUND(I392*H392,2)</f>
        <v>0</v>
      </c>
      <c r="K392" s="224" t="s">
        <v>145</v>
      </c>
      <c r="L392" s="46"/>
      <c r="M392" s="229" t="s">
        <v>30</v>
      </c>
      <c r="N392" s="230" t="s">
        <v>47</v>
      </c>
      <c r="O392" s="86"/>
      <c r="P392" s="231">
        <f>O392*H392</f>
        <v>0</v>
      </c>
      <c r="Q392" s="231">
        <v>0.0046499999999999996</v>
      </c>
      <c r="R392" s="231">
        <f>Q392*H392</f>
        <v>0.27769799999999994</v>
      </c>
      <c r="S392" s="231">
        <v>0</v>
      </c>
      <c r="T392" s="232">
        <f>S392*H392</f>
        <v>0</v>
      </c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R392" s="233" t="s">
        <v>146</v>
      </c>
      <c r="AT392" s="233" t="s">
        <v>141</v>
      </c>
      <c r="AU392" s="233" t="s">
        <v>87</v>
      </c>
      <c r="AY392" s="18" t="s">
        <v>139</v>
      </c>
      <c r="BE392" s="234">
        <f>IF(N392="základní",J392,0)</f>
        <v>0</v>
      </c>
      <c r="BF392" s="234">
        <f>IF(N392="snížená",J392,0)</f>
        <v>0</v>
      </c>
      <c r="BG392" s="234">
        <f>IF(N392="zákl. přenesená",J392,0)</f>
        <v>0</v>
      </c>
      <c r="BH392" s="234">
        <f>IF(N392="sníž. přenesená",J392,0)</f>
        <v>0</v>
      </c>
      <c r="BI392" s="234">
        <f>IF(N392="nulová",J392,0)</f>
        <v>0</v>
      </c>
      <c r="BJ392" s="18" t="s">
        <v>84</v>
      </c>
      <c r="BK392" s="234">
        <f>ROUND(I392*H392,2)</f>
        <v>0</v>
      </c>
      <c r="BL392" s="18" t="s">
        <v>146</v>
      </c>
      <c r="BM392" s="233" t="s">
        <v>578</v>
      </c>
    </row>
    <row r="393" s="13" customFormat="1">
      <c r="A393" s="13"/>
      <c r="B393" s="235"/>
      <c r="C393" s="236"/>
      <c r="D393" s="237" t="s">
        <v>148</v>
      </c>
      <c r="E393" s="238" t="s">
        <v>30</v>
      </c>
      <c r="F393" s="239" t="s">
        <v>579</v>
      </c>
      <c r="G393" s="236"/>
      <c r="H393" s="240">
        <v>59.719999999999999</v>
      </c>
      <c r="I393" s="241"/>
      <c r="J393" s="236"/>
      <c r="K393" s="236"/>
      <c r="L393" s="242"/>
      <c r="M393" s="243"/>
      <c r="N393" s="244"/>
      <c r="O393" s="244"/>
      <c r="P393" s="244"/>
      <c r="Q393" s="244"/>
      <c r="R393" s="244"/>
      <c r="S393" s="244"/>
      <c r="T393" s="245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6" t="s">
        <v>148</v>
      </c>
      <c r="AU393" s="246" t="s">
        <v>87</v>
      </c>
      <c r="AV393" s="13" t="s">
        <v>87</v>
      </c>
      <c r="AW393" s="13" t="s">
        <v>37</v>
      </c>
      <c r="AX393" s="13" t="s">
        <v>76</v>
      </c>
      <c r="AY393" s="246" t="s">
        <v>139</v>
      </c>
    </row>
    <row r="394" s="14" customFormat="1">
      <c r="A394" s="14"/>
      <c r="B394" s="247"/>
      <c r="C394" s="248"/>
      <c r="D394" s="237" t="s">
        <v>148</v>
      </c>
      <c r="E394" s="249" t="s">
        <v>30</v>
      </c>
      <c r="F394" s="250" t="s">
        <v>150</v>
      </c>
      <c r="G394" s="248"/>
      <c r="H394" s="251">
        <v>59.719999999999999</v>
      </c>
      <c r="I394" s="252"/>
      <c r="J394" s="248"/>
      <c r="K394" s="248"/>
      <c r="L394" s="253"/>
      <c r="M394" s="254"/>
      <c r="N394" s="255"/>
      <c r="O394" s="255"/>
      <c r="P394" s="255"/>
      <c r="Q394" s="255"/>
      <c r="R394" s="255"/>
      <c r="S394" s="255"/>
      <c r="T394" s="256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7" t="s">
        <v>148</v>
      </c>
      <c r="AU394" s="257" t="s">
        <v>87</v>
      </c>
      <c r="AV394" s="14" t="s">
        <v>146</v>
      </c>
      <c r="AW394" s="14" t="s">
        <v>37</v>
      </c>
      <c r="AX394" s="14" t="s">
        <v>84</v>
      </c>
      <c r="AY394" s="257" t="s">
        <v>139</v>
      </c>
    </row>
    <row r="395" s="2" customFormat="1" ht="16.5" customHeight="1">
      <c r="A395" s="40"/>
      <c r="B395" s="41"/>
      <c r="C395" s="222" t="s">
        <v>580</v>
      </c>
      <c r="D395" s="222" t="s">
        <v>141</v>
      </c>
      <c r="E395" s="223" t="s">
        <v>581</v>
      </c>
      <c r="F395" s="224" t="s">
        <v>582</v>
      </c>
      <c r="G395" s="225" t="s">
        <v>144</v>
      </c>
      <c r="H395" s="226">
        <v>4.5</v>
      </c>
      <c r="I395" s="227"/>
      <c r="J395" s="228">
        <f>ROUND(I395*H395,2)</f>
        <v>0</v>
      </c>
      <c r="K395" s="224" t="s">
        <v>145</v>
      </c>
      <c r="L395" s="46"/>
      <c r="M395" s="229" t="s">
        <v>30</v>
      </c>
      <c r="N395" s="230" t="s">
        <v>47</v>
      </c>
      <c r="O395" s="86"/>
      <c r="P395" s="231">
        <f>O395*H395</f>
        <v>0</v>
      </c>
      <c r="Q395" s="231">
        <v>0.00396</v>
      </c>
      <c r="R395" s="231">
        <f>Q395*H395</f>
        <v>0.017819999999999999</v>
      </c>
      <c r="S395" s="231">
        <v>0</v>
      </c>
      <c r="T395" s="232">
        <f>S395*H395</f>
        <v>0</v>
      </c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R395" s="233" t="s">
        <v>146</v>
      </c>
      <c r="AT395" s="233" t="s">
        <v>141</v>
      </c>
      <c r="AU395" s="233" t="s">
        <v>87</v>
      </c>
      <c r="AY395" s="18" t="s">
        <v>139</v>
      </c>
      <c r="BE395" s="234">
        <f>IF(N395="základní",J395,0)</f>
        <v>0</v>
      </c>
      <c r="BF395" s="234">
        <f>IF(N395="snížená",J395,0)</f>
        <v>0</v>
      </c>
      <c r="BG395" s="234">
        <f>IF(N395="zákl. přenesená",J395,0)</f>
        <v>0</v>
      </c>
      <c r="BH395" s="234">
        <f>IF(N395="sníž. přenesená",J395,0)</f>
        <v>0</v>
      </c>
      <c r="BI395" s="234">
        <f>IF(N395="nulová",J395,0)</f>
        <v>0</v>
      </c>
      <c r="BJ395" s="18" t="s">
        <v>84</v>
      </c>
      <c r="BK395" s="234">
        <f>ROUND(I395*H395,2)</f>
        <v>0</v>
      </c>
      <c r="BL395" s="18" t="s">
        <v>146</v>
      </c>
      <c r="BM395" s="233" t="s">
        <v>583</v>
      </c>
    </row>
    <row r="396" s="15" customFormat="1">
      <c r="A396" s="15"/>
      <c r="B396" s="258"/>
      <c r="C396" s="259"/>
      <c r="D396" s="237" t="s">
        <v>148</v>
      </c>
      <c r="E396" s="260" t="s">
        <v>30</v>
      </c>
      <c r="F396" s="261" t="s">
        <v>584</v>
      </c>
      <c r="G396" s="259"/>
      <c r="H396" s="260" t="s">
        <v>30</v>
      </c>
      <c r="I396" s="262"/>
      <c r="J396" s="259"/>
      <c r="K396" s="259"/>
      <c r="L396" s="263"/>
      <c r="M396" s="264"/>
      <c r="N396" s="265"/>
      <c r="O396" s="265"/>
      <c r="P396" s="265"/>
      <c r="Q396" s="265"/>
      <c r="R396" s="265"/>
      <c r="S396" s="265"/>
      <c r="T396" s="266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T396" s="267" t="s">
        <v>148</v>
      </c>
      <c r="AU396" s="267" t="s">
        <v>87</v>
      </c>
      <c r="AV396" s="15" t="s">
        <v>84</v>
      </c>
      <c r="AW396" s="15" t="s">
        <v>37</v>
      </c>
      <c r="AX396" s="15" t="s">
        <v>76</v>
      </c>
      <c r="AY396" s="267" t="s">
        <v>139</v>
      </c>
    </row>
    <row r="397" s="13" customFormat="1">
      <c r="A397" s="13"/>
      <c r="B397" s="235"/>
      <c r="C397" s="236"/>
      <c r="D397" s="237" t="s">
        <v>148</v>
      </c>
      <c r="E397" s="238" t="s">
        <v>30</v>
      </c>
      <c r="F397" s="239" t="s">
        <v>585</v>
      </c>
      <c r="G397" s="236"/>
      <c r="H397" s="240">
        <v>4.5</v>
      </c>
      <c r="I397" s="241"/>
      <c r="J397" s="236"/>
      <c r="K397" s="236"/>
      <c r="L397" s="242"/>
      <c r="M397" s="243"/>
      <c r="N397" s="244"/>
      <c r="O397" s="244"/>
      <c r="P397" s="244"/>
      <c r="Q397" s="244"/>
      <c r="R397" s="244"/>
      <c r="S397" s="244"/>
      <c r="T397" s="245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6" t="s">
        <v>148</v>
      </c>
      <c r="AU397" s="246" t="s">
        <v>87</v>
      </c>
      <c r="AV397" s="13" t="s">
        <v>87</v>
      </c>
      <c r="AW397" s="13" t="s">
        <v>37</v>
      </c>
      <c r="AX397" s="13" t="s">
        <v>76</v>
      </c>
      <c r="AY397" s="246" t="s">
        <v>139</v>
      </c>
    </row>
    <row r="398" s="14" customFormat="1">
      <c r="A398" s="14"/>
      <c r="B398" s="247"/>
      <c r="C398" s="248"/>
      <c r="D398" s="237" t="s">
        <v>148</v>
      </c>
      <c r="E398" s="249" t="s">
        <v>30</v>
      </c>
      <c r="F398" s="250" t="s">
        <v>150</v>
      </c>
      <c r="G398" s="248"/>
      <c r="H398" s="251">
        <v>4.5</v>
      </c>
      <c r="I398" s="252"/>
      <c r="J398" s="248"/>
      <c r="K398" s="248"/>
      <c r="L398" s="253"/>
      <c r="M398" s="254"/>
      <c r="N398" s="255"/>
      <c r="O398" s="255"/>
      <c r="P398" s="255"/>
      <c r="Q398" s="255"/>
      <c r="R398" s="255"/>
      <c r="S398" s="255"/>
      <c r="T398" s="256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7" t="s">
        <v>148</v>
      </c>
      <c r="AU398" s="257" t="s">
        <v>87</v>
      </c>
      <c r="AV398" s="14" t="s">
        <v>146</v>
      </c>
      <c r="AW398" s="14" t="s">
        <v>37</v>
      </c>
      <c r="AX398" s="14" t="s">
        <v>84</v>
      </c>
      <c r="AY398" s="257" t="s">
        <v>139</v>
      </c>
    </row>
    <row r="399" s="2" customFormat="1" ht="16.5" customHeight="1">
      <c r="A399" s="40"/>
      <c r="B399" s="41"/>
      <c r="C399" s="222" t="s">
        <v>586</v>
      </c>
      <c r="D399" s="222" t="s">
        <v>141</v>
      </c>
      <c r="E399" s="223" t="s">
        <v>587</v>
      </c>
      <c r="F399" s="224" t="s">
        <v>588</v>
      </c>
      <c r="G399" s="225" t="s">
        <v>260</v>
      </c>
      <c r="H399" s="226">
        <v>0.17299999999999999</v>
      </c>
      <c r="I399" s="227"/>
      <c r="J399" s="228">
        <f>ROUND(I399*H399,2)</f>
        <v>0</v>
      </c>
      <c r="K399" s="224" t="s">
        <v>145</v>
      </c>
      <c r="L399" s="46"/>
      <c r="M399" s="229" t="s">
        <v>30</v>
      </c>
      <c r="N399" s="230" t="s">
        <v>47</v>
      </c>
      <c r="O399" s="86"/>
      <c r="P399" s="231">
        <f>O399*H399</f>
        <v>0</v>
      </c>
      <c r="Q399" s="231">
        <v>1.04196</v>
      </c>
      <c r="R399" s="231">
        <f>Q399*H399</f>
        <v>0.18025907999999999</v>
      </c>
      <c r="S399" s="231">
        <v>0</v>
      </c>
      <c r="T399" s="232">
        <f>S399*H399</f>
        <v>0</v>
      </c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R399" s="233" t="s">
        <v>146</v>
      </c>
      <c r="AT399" s="233" t="s">
        <v>141</v>
      </c>
      <c r="AU399" s="233" t="s">
        <v>87</v>
      </c>
      <c r="AY399" s="18" t="s">
        <v>139</v>
      </c>
      <c r="BE399" s="234">
        <f>IF(N399="základní",J399,0)</f>
        <v>0</v>
      </c>
      <c r="BF399" s="234">
        <f>IF(N399="snížená",J399,0)</f>
        <v>0</v>
      </c>
      <c r="BG399" s="234">
        <f>IF(N399="zákl. přenesená",J399,0)</f>
        <v>0</v>
      </c>
      <c r="BH399" s="234">
        <f>IF(N399="sníž. přenesená",J399,0)</f>
        <v>0</v>
      </c>
      <c r="BI399" s="234">
        <f>IF(N399="nulová",J399,0)</f>
        <v>0</v>
      </c>
      <c r="BJ399" s="18" t="s">
        <v>84</v>
      </c>
      <c r="BK399" s="234">
        <f>ROUND(I399*H399,2)</f>
        <v>0</v>
      </c>
      <c r="BL399" s="18" t="s">
        <v>146</v>
      </c>
      <c r="BM399" s="233" t="s">
        <v>589</v>
      </c>
    </row>
    <row r="400" s="13" customFormat="1">
      <c r="A400" s="13"/>
      <c r="B400" s="235"/>
      <c r="C400" s="236"/>
      <c r="D400" s="237" t="s">
        <v>148</v>
      </c>
      <c r="E400" s="238" t="s">
        <v>30</v>
      </c>
      <c r="F400" s="239" t="s">
        <v>590</v>
      </c>
      <c r="G400" s="236"/>
      <c r="H400" s="240">
        <v>0.17299999999999999</v>
      </c>
      <c r="I400" s="241"/>
      <c r="J400" s="236"/>
      <c r="K400" s="236"/>
      <c r="L400" s="242"/>
      <c r="M400" s="243"/>
      <c r="N400" s="244"/>
      <c r="O400" s="244"/>
      <c r="P400" s="244"/>
      <c r="Q400" s="244"/>
      <c r="R400" s="244"/>
      <c r="S400" s="244"/>
      <c r="T400" s="245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6" t="s">
        <v>148</v>
      </c>
      <c r="AU400" s="246" t="s">
        <v>87</v>
      </c>
      <c r="AV400" s="13" t="s">
        <v>87</v>
      </c>
      <c r="AW400" s="13" t="s">
        <v>37</v>
      </c>
      <c r="AX400" s="13" t="s">
        <v>76</v>
      </c>
      <c r="AY400" s="246" t="s">
        <v>139</v>
      </c>
    </row>
    <row r="401" s="14" customFormat="1">
      <c r="A401" s="14"/>
      <c r="B401" s="247"/>
      <c r="C401" s="248"/>
      <c r="D401" s="237" t="s">
        <v>148</v>
      </c>
      <c r="E401" s="249" t="s">
        <v>30</v>
      </c>
      <c r="F401" s="250" t="s">
        <v>150</v>
      </c>
      <c r="G401" s="248"/>
      <c r="H401" s="251">
        <v>0.17299999999999999</v>
      </c>
      <c r="I401" s="252"/>
      <c r="J401" s="248"/>
      <c r="K401" s="248"/>
      <c r="L401" s="253"/>
      <c r="M401" s="254"/>
      <c r="N401" s="255"/>
      <c r="O401" s="255"/>
      <c r="P401" s="255"/>
      <c r="Q401" s="255"/>
      <c r="R401" s="255"/>
      <c r="S401" s="255"/>
      <c r="T401" s="256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7" t="s">
        <v>148</v>
      </c>
      <c r="AU401" s="257" t="s">
        <v>87</v>
      </c>
      <c r="AV401" s="14" t="s">
        <v>146</v>
      </c>
      <c r="AW401" s="14" t="s">
        <v>37</v>
      </c>
      <c r="AX401" s="14" t="s">
        <v>84</v>
      </c>
      <c r="AY401" s="257" t="s">
        <v>139</v>
      </c>
    </row>
    <row r="402" s="2" customFormat="1" ht="16.5" customHeight="1">
      <c r="A402" s="40"/>
      <c r="B402" s="41"/>
      <c r="C402" s="222" t="s">
        <v>591</v>
      </c>
      <c r="D402" s="222" t="s">
        <v>141</v>
      </c>
      <c r="E402" s="223" t="s">
        <v>592</v>
      </c>
      <c r="F402" s="224" t="s">
        <v>593</v>
      </c>
      <c r="G402" s="225" t="s">
        <v>260</v>
      </c>
      <c r="H402" s="226">
        <v>0.52000000000000002</v>
      </c>
      <c r="I402" s="227"/>
      <c r="J402" s="228">
        <f>ROUND(I402*H402,2)</f>
        <v>0</v>
      </c>
      <c r="K402" s="224" t="s">
        <v>145</v>
      </c>
      <c r="L402" s="46"/>
      <c r="M402" s="229" t="s">
        <v>30</v>
      </c>
      <c r="N402" s="230" t="s">
        <v>47</v>
      </c>
      <c r="O402" s="86"/>
      <c r="P402" s="231">
        <f>O402*H402</f>
        <v>0</v>
      </c>
      <c r="Q402" s="231">
        <v>1.0042199999999999</v>
      </c>
      <c r="R402" s="231">
        <f>Q402*H402</f>
        <v>0.52219439999999995</v>
      </c>
      <c r="S402" s="231">
        <v>0</v>
      </c>
      <c r="T402" s="232">
        <f>S402*H402</f>
        <v>0</v>
      </c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R402" s="233" t="s">
        <v>146</v>
      </c>
      <c r="AT402" s="233" t="s">
        <v>141</v>
      </c>
      <c r="AU402" s="233" t="s">
        <v>87</v>
      </c>
      <c r="AY402" s="18" t="s">
        <v>139</v>
      </c>
      <c r="BE402" s="234">
        <f>IF(N402="základní",J402,0)</f>
        <v>0</v>
      </c>
      <c r="BF402" s="234">
        <f>IF(N402="snížená",J402,0)</f>
        <v>0</v>
      </c>
      <c r="BG402" s="234">
        <f>IF(N402="zákl. přenesená",J402,0)</f>
        <v>0</v>
      </c>
      <c r="BH402" s="234">
        <f>IF(N402="sníž. přenesená",J402,0)</f>
        <v>0</v>
      </c>
      <c r="BI402" s="234">
        <f>IF(N402="nulová",J402,0)</f>
        <v>0</v>
      </c>
      <c r="BJ402" s="18" t="s">
        <v>84</v>
      </c>
      <c r="BK402" s="234">
        <f>ROUND(I402*H402,2)</f>
        <v>0</v>
      </c>
      <c r="BL402" s="18" t="s">
        <v>146</v>
      </c>
      <c r="BM402" s="233" t="s">
        <v>594</v>
      </c>
    </row>
    <row r="403" s="13" customFormat="1">
      <c r="A403" s="13"/>
      <c r="B403" s="235"/>
      <c r="C403" s="236"/>
      <c r="D403" s="237" t="s">
        <v>148</v>
      </c>
      <c r="E403" s="238" t="s">
        <v>30</v>
      </c>
      <c r="F403" s="239" t="s">
        <v>595</v>
      </c>
      <c r="G403" s="236"/>
      <c r="H403" s="240">
        <v>0.52000000000000002</v>
      </c>
      <c r="I403" s="241"/>
      <c r="J403" s="236"/>
      <c r="K403" s="236"/>
      <c r="L403" s="242"/>
      <c r="M403" s="243"/>
      <c r="N403" s="244"/>
      <c r="O403" s="244"/>
      <c r="P403" s="244"/>
      <c r="Q403" s="244"/>
      <c r="R403" s="244"/>
      <c r="S403" s="244"/>
      <c r="T403" s="245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6" t="s">
        <v>148</v>
      </c>
      <c r="AU403" s="246" t="s">
        <v>87</v>
      </c>
      <c r="AV403" s="13" t="s">
        <v>87</v>
      </c>
      <c r="AW403" s="13" t="s">
        <v>37</v>
      </c>
      <c r="AX403" s="13" t="s">
        <v>76</v>
      </c>
      <c r="AY403" s="246" t="s">
        <v>139</v>
      </c>
    </row>
    <row r="404" s="14" customFormat="1">
      <c r="A404" s="14"/>
      <c r="B404" s="247"/>
      <c r="C404" s="248"/>
      <c r="D404" s="237" t="s">
        <v>148</v>
      </c>
      <c r="E404" s="249" t="s">
        <v>30</v>
      </c>
      <c r="F404" s="250" t="s">
        <v>150</v>
      </c>
      <c r="G404" s="248"/>
      <c r="H404" s="251">
        <v>0.52000000000000002</v>
      </c>
      <c r="I404" s="252"/>
      <c r="J404" s="248"/>
      <c r="K404" s="248"/>
      <c r="L404" s="253"/>
      <c r="M404" s="254"/>
      <c r="N404" s="255"/>
      <c r="O404" s="255"/>
      <c r="P404" s="255"/>
      <c r="Q404" s="255"/>
      <c r="R404" s="255"/>
      <c r="S404" s="255"/>
      <c r="T404" s="256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7" t="s">
        <v>148</v>
      </c>
      <c r="AU404" s="257" t="s">
        <v>87</v>
      </c>
      <c r="AV404" s="14" t="s">
        <v>146</v>
      </c>
      <c r="AW404" s="14" t="s">
        <v>37</v>
      </c>
      <c r="AX404" s="14" t="s">
        <v>84</v>
      </c>
      <c r="AY404" s="257" t="s">
        <v>139</v>
      </c>
    </row>
    <row r="405" s="2" customFormat="1" ht="16.5" customHeight="1">
      <c r="A405" s="40"/>
      <c r="B405" s="41"/>
      <c r="C405" s="222" t="s">
        <v>596</v>
      </c>
      <c r="D405" s="222" t="s">
        <v>141</v>
      </c>
      <c r="E405" s="223" t="s">
        <v>597</v>
      </c>
      <c r="F405" s="224" t="s">
        <v>598</v>
      </c>
      <c r="G405" s="225" t="s">
        <v>401</v>
      </c>
      <c r="H405" s="226">
        <v>3</v>
      </c>
      <c r="I405" s="227"/>
      <c r="J405" s="228">
        <f>ROUND(I405*H405,2)</f>
        <v>0</v>
      </c>
      <c r="K405" s="224" t="s">
        <v>145</v>
      </c>
      <c r="L405" s="46"/>
      <c r="M405" s="229" t="s">
        <v>30</v>
      </c>
      <c r="N405" s="230" t="s">
        <v>47</v>
      </c>
      <c r="O405" s="86"/>
      <c r="P405" s="231">
        <f>O405*H405</f>
        <v>0</v>
      </c>
      <c r="Q405" s="231">
        <v>0.14494000000000001</v>
      </c>
      <c r="R405" s="231">
        <f>Q405*H405</f>
        <v>0.43482000000000004</v>
      </c>
      <c r="S405" s="231">
        <v>0</v>
      </c>
      <c r="T405" s="232">
        <f>S405*H405</f>
        <v>0</v>
      </c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R405" s="233" t="s">
        <v>146</v>
      </c>
      <c r="AT405" s="233" t="s">
        <v>141</v>
      </c>
      <c r="AU405" s="233" t="s">
        <v>87</v>
      </c>
      <c r="AY405" s="18" t="s">
        <v>139</v>
      </c>
      <c r="BE405" s="234">
        <f>IF(N405="základní",J405,0)</f>
        <v>0</v>
      </c>
      <c r="BF405" s="234">
        <f>IF(N405="snížená",J405,0)</f>
        <v>0</v>
      </c>
      <c r="BG405" s="234">
        <f>IF(N405="zákl. přenesená",J405,0)</f>
        <v>0</v>
      </c>
      <c r="BH405" s="234">
        <f>IF(N405="sníž. přenesená",J405,0)</f>
        <v>0</v>
      </c>
      <c r="BI405" s="234">
        <f>IF(N405="nulová",J405,0)</f>
        <v>0</v>
      </c>
      <c r="BJ405" s="18" t="s">
        <v>84</v>
      </c>
      <c r="BK405" s="234">
        <f>ROUND(I405*H405,2)</f>
        <v>0</v>
      </c>
      <c r="BL405" s="18" t="s">
        <v>146</v>
      </c>
      <c r="BM405" s="233" t="s">
        <v>599</v>
      </c>
    </row>
    <row r="406" s="13" customFormat="1">
      <c r="A406" s="13"/>
      <c r="B406" s="235"/>
      <c r="C406" s="236"/>
      <c r="D406" s="237" t="s">
        <v>148</v>
      </c>
      <c r="E406" s="238" t="s">
        <v>30</v>
      </c>
      <c r="F406" s="239" t="s">
        <v>600</v>
      </c>
      <c r="G406" s="236"/>
      <c r="H406" s="240">
        <v>3</v>
      </c>
      <c r="I406" s="241"/>
      <c r="J406" s="236"/>
      <c r="K406" s="236"/>
      <c r="L406" s="242"/>
      <c r="M406" s="243"/>
      <c r="N406" s="244"/>
      <c r="O406" s="244"/>
      <c r="P406" s="244"/>
      <c r="Q406" s="244"/>
      <c r="R406" s="244"/>
      <c r="S406" s="244"/>
      <c r="T406" s="245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6" t="s">
        <v>148</v>
      </c>
      <c r="AU406" s="246" t="s">
        <v>87</v>
      </c>
      <c r="AV406" s="13" t="s">
        <v>87</v>
      </c>
      <c r="AW406" s="13" t="s">
        <v>37</v>
      </c>
      <c r="AX406" s="13" t="s">
        <v>76</v>
      </c>
      <c r="AY406" s="246" t="s">
        <v>139</v>
      </c>
    </row>
    <row r="407" s="14" customFormat="1">
      <c r="A407" s="14"/>
      <c r="B407" s="247"/>
      <c r="C407" s="248"/>
      <c r="D407" s="237" t="s">
        <v>148</v>
      </c>
      <c r="E407" s="249" t="s">
        <v>30</v>
      </c>
      <c r="F407" s="250" t="s">
        <v>150</v>
      </c>
      <c r="G407" s="248"/>
      <c r="H407" s="251">
        <v>3</v>
      </c>
      <c r="I407" s="252"/>
      <c r="J407" s="248"/>
      <c r="K407" s="248"/>
      <c r="L407" s="253"/>
      <c r="M407" s="254"/>
      <c r="N407" s="255"/>
      <c r="O407" s="255"/>
      <c r="P407" s="255"/>
      <c r="Q407" s="255"/>
      <c r="R407" s="255"/>
      <c r="S407" s="255"/>
      <c r="T407" s="256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7" t="s">
        <v>148</v>
      </c>
      <c r="AU407" s="257" t="s">
        <v>87</v>
      </c>
      <c r="AV407" s="14" t="s">
        <v>146</v>
      </c>
      <c r="AW407" s="14" t="s">
        <v>37</v>
      </c>
      <c r="AX407" s="14" t="s">
        <v>84</v>
      </c>
      <c r="AY407" s="257" t="s">
        <v>139</v>
      </c>
    </row>
    <row r="408" s="2" customFormat="1" ht="16.5" customHeight="1">
      <c r="A408" s="40"/>
      <c r="B408" s="41"/>
      <c r="C408" s="268" t="s">
        <v>601</v>
      </c>
      <c r="D408" s="268" t="s">
        <v>273</v>
      </c>
      <c r="E408" s="269" t="s">
        <v>602</v>
      </c>
      <c r="F408" s="270" t="s">
        <v>603</v>
      </c>
      <c r="G408" s="271" t="s">
        <v>401</v>
      </c>
      <c r="H408" s="272">
        <v>3.0299999999999998</v>
      </c>
      <c r="I408" s="273"/>
      <c r="J408" s="274">
        <f>ROUND(I408*H408,2)</f>
        <v>0</v>
      </c>
      <c r="K408" s="270" t="s">
        <v>145</v>
      </c>
      <c r="L408" s="275"/>
      <c r="M408" s="276" t="s">
        <v>30</v>
      </c>
      <c r="N408" s="277" t="s">
        <v>47</v>
      </c>
      <c r="O408" s="86"/>
      <c r="P408" s="231">
        <f>O408*H408</f>
        <v>0</v>
      </c>
      <c r="Q408" s="231">
        <v>0.14999999999999999</v>
      </c>
      <c r="R408" s="231">
        <f>Q408*H408</f>
        <v>0.45449999999999996</v>
      </c>
      <c r="S408" s="231">
        <v>0</v>
      </c>
      <c r="T408" s="232">
        <f>S408*H408</f>
        <v>0</v>
      </c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R408" s="233" t="s">
        <v>182</v>
      </c>
      <c r="AT408" s="233" t="s">
        <v>273</v>
      </c>
      <c r="AU408" s="233" t="s">
        <v>87</v>
      </c>
      <c r="AY408" s="18" t="s">
        <v>139</v>
      </c>
      <c r="BE408" s="234">
        <f>IF(N408="základní",J408,0)</f>
        <v>0</v>
      </c>
      <c r="BF408" s="234">
        <f>IF(N408="snížená",J408,0)</f>
        <v>0</v>
      </c>
      <c r="BG408" s="234">
        <f>IF(N408="zákl. přenesená",J408,0)</f>
        <v>0</v>
      </c>
      <c r="BH408" s="234">
        <f>IF(N408="sníž. přenesená",J408,0)</f>
        <v>0</v>
      </c>
      <c r="BI408" s="234">
        <f>IF(N408="nulová",J408,0)</f>
        <v>0</v>
      </c>
      <c r="BJ408" s="18" t="s">
        <v>84</v>
      </c>
      <c r="BK408" s="234">
        <f>ROUND(I408*H408,2)</f>
        <v>0</v>
      </c>
      <c r="BL408" s="18" t="s">
        <v>146</v>
      </c>
      <c r="BM408" s="233" t="s">
        <v>604</v>
      </c>
    </row>
    <row r="409" s="13" customFormat="1">
      <c r="A409" s="13"/>
      <c r="B409" s="235"/>
      <c r="C409" s="236"/>
      <c r="D409" s="237" t="s">
        <v>148</v>
      </c>
      <c r="E409" s="238" t="s">
        <v>30</v>
      </c>
      <c r="F409" s="239" t="s">
        <v>605</v>
      </c>
      <c r="G409" s="236"/>
      <c r="H409" s="240">
        <v>3.0299999999999998</v>
      </c>
      <c r="I409" s="241"/>
      <c r="J409" s="236"/>
      <c r="K409" s="236"/>
      <c r="L409" s="242"/>
      <c r="M409" s="243"/>
      <c r="N409" s="244"/>
      <c r="O409" s="244"/>
      <c r="P409" s="244"/>
      <c r="Q409" s="244"/>
      <c r="R409" s="244"/>
      <c r="S409" s="244"/>
      <c r="T409" s="245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6" t="s">
        <v>148</v>
      </c>
      <c r="AU409" s="246" t="s">
        <v>87</v>
      </c>
      <c r="AV409" s="13" t="s">
        <v>87</v>
      </c>
      <c r="AW409" s="13" t="s">
        <v>37</v>
      </c>
      <c r="AX409" s="13" t="s">
        <v>76</v>
      </c>
      <c r="AY409" s="246" t="s">
        <v>139</v>
      </c>
    </row>
    <row r="410" s="14" customFormat="1">
      <c r="A410" s="14"/>
      <c r="B410" s="247"/>
      <c r="C410" s="248"/>
      <c r="D410" s="237" t="s">
        <v>148</v>
      </c>
      <c r="E410" s="249" t="s">
        <v>30</v>
      </c>
      <c r="F410" s="250" t="s">
        <v>150</v>
      </c>
      <c r="G410" s="248"/>
      <c r="H410" s="251">
        <v>3.0299999999999998</v>
      </c>
      <c r="I410" s="252"/>
      <c r="J410" s="248"/>
      <c r="K410" s="248"/>
      <c r="L410" s="253"/>
      <c r="M410" s="254"/>
      <c r="N410" s="255"/>
      <c r="O410" s="255"/>
      <c r="P410" s="255"/>
      <c r="Q410" s="255"/>
      <c r="R410" s="255"/>
      <c r="S410" s="255"/>
      <c r="T410" s="256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57" t="s">
        <v>148</v>
      </c>
      <c r="AU410" s="257" t="s">
        <v>87</v>
      </c>
      <c r="AV410" s="14" t="s">
        <v>146</v>
      </c>
      <c r="AW410" s="14" t="s">
        <v>37</v>
      </c>
      <c r="AX410" s="14" t="s">
        <v>84</v>
      </c>
      <c r="AY410" s="257" t="s">
        <v>139</v>
      </c>
    </row>
    <row r="411" s="2" customFormat="1" ht="16.5" customHeight="1">
      <c r="A411" s="40"/>
      <c r="B411" s="41"/>
      <c r="C411" s="268" t="s">
        <v>606</v>
      </c>
      <c r="D411" s="268" t="s">
        <v>273</v>
      </c>
      <c r="E411" s="269" t="s">
        <v>607</v>
      </c>
      <c r="F411" s="270" t="s">
        <v>608</v>
      </c>
      <c r="G411" s="271" t="s">
        <v>401</v>
      </c>
      <c r="H411" s="272">
        <v>3.0299999999999998</v>
      </c>
      <c r="I411" s="273"/>
      <c r="J411" s="274">
        <f>ROUND(I411*H411,2)</f>
        <v>0</v>
      </c>
      <c r="K411" s="270" t="s">
        <v>145</v>
      </c>
      <c r="L411" s="275"/>
      <c r="M411" s="276" t="s">
        <v>30</v>
      </c>
      <c r="N411" s="277" t="s">
        <v>47</v>
      </c>
      <c r="O411" s="86"/>
      <c r="P411" s="231">
        <f>O411*H411</f>
        <v>0</v>
      </c>
      <c r="Q411" s="231">
        <v>0.11</v>
      </c>
      <c r="R411" s="231">
        <f>Q411*H411</f>
        <v>0.33329999999999999</v>
      </c>
      <c r="S411" s="231">
        <v>0</v>
      </c>
      <c r="T411" s="232">
        <f>S411*H411</f>
        <v>0</v>
      </c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R411" s="233" t="s">
        <v>182</v>
      </c>
      <c r="AT411" s="233" t="s">
        <v>273</v>
      </c>
      <c r="AU411" s="233" t="s">
        <v>87</v>
      </c>
      <c r="AY411" s="18" t="s">
        <v>139</v>
      </c>
      <c r="BE411" s="234">
        <f>IF(N411="základní",J411,0)</f>
        <v>0</v>
      </c>
      <c r="BF411" s="234">
        <f>IF(N411="snížená",J411,0)</f>
        <v>0</v>
      </c>
      <c r="BG411" s="234">
        <f>IF(N411="zákl. přenesená",J411,0)</f>
        <v>0</v>
      </c>
      <c r="BH411" s="234">
        <f>IF(N411="sníž. přenesená",J411,0)</f>
        <v>0</v>
      </c>
      <c r="BI411" s="234">
        <f>IF(N411="nulová",J411,0)</f>
        <v>0</v>
      </c>
      <c r="BJ411" s="18" t="s">
        <v>84</v>
      </c>
      <c r="BK411" s="234">
        <f>ROUND(I411*H411,2)</f>
        <v>0</v>
      </c>
      <c r="BL411" s="18" t="s">
        <v>146</v>
      </c>
      <c r="BM411" s="233" t="s">
        <v>609</v>
      </c>
    </row>
    <row r="412" s="13" customFormat="1">
      <c r="A412" s="13"/>
      <c r="B412" s="235"/>
      <c r="C412" s="236"/>
      <c r="D412" s="237" t="s">
        <v>148</v>
      </c>
      <c r="E412" s="238" t="s">
        <v>30</v>
      </c>
      <c r="F412" s="239" t="s">
        <v>605</v>
      </c>
      <c r="G412" s="236"/>
      <c r="H412" s="240">
        <v>3.0299999999999998</v>
      </c>
      <c r="I412" s="241"/>
      <c r="J412" s="236"/>
      <c r="K412" s="236"/>
      <c r="L412" s="242"/>
      <c r="M412" s="243"/>
      <c r="N412" s="244"/>
      <c r="O412" s="244"/>
      <c r="P412" s="244"/>
      <c r="Q412" s="244"/>
      <c r="R412" s="244"/>
      <c r="S412" s="244"/>
      <c r="T412" s="245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6" t="s">
        <v>148</v>
      </c>
      <c r="AU412" s="246" t="s">
        <v>87</v>
      </c>
      <c r="AV412" s="13" t="s">
        <v>87</v>
      </c>
      <c r="AW412" s="13" t="s">
        <v>37</v>
      </c>
      <c r="AX412" s="13" t="s">
        <v>76</v>
      </c>
      <c r="AY412" s="246" t="s">
        <v>139</v>
      </c>
    </row>
    <row r="413" s="14" customFormat="1">
      <c r="A413" s="14"/>
      <c r="B413" s="247"/>
      <c r="C413" s="248"/>
      <c r="D413" s="237" t="s">
        <v>148</v>
      </c>
      <c r="E413" s="249" t="s">
        <v>30</v>
      </c>
      <c r="F413" s="250" t="s">
        <v>150</v>
      </c>
      <c r="G413" s="248"/>
      <c r="H413" s="251">
        <v>3.0299999999999998</v>
      </c>
      <c r="I413" s="252"/>
      <c r="J413" s="248"/>
      <c r="K413" s="248"/>
      <c r="L413" s="253"/>
      <c r="M413" s="254"/>
      <c r="N413" s="255"/>
      <c r="O413" s="255"/>
      <c r="P413" s="255"/>
      <c r="Q413" s="255"/>
      <c r="R413" s="255"/>
      <c r="S413" s="255"/>
      <c r="T413" s="256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7" t="s">
        <v>148</v>
      </c>
      <c r="AU413" s="257" t="s">
        <v>87</v>
      </c>
      <c r="AV413" s="14" t="s">
        <v>146</v>
      </c>
      <c r="AW413" s="14" t="s">
        <v>37</v>
      </c>
      <c r="AX413" s="14" t="s">
        <v>84</v>
      </c>
      <c r="AY413" s="257" t="s">
        <v>139</v>
      </c>
    </row>
    <row r="414" s="2" customFormat="1" ht="16.5" customHeight="1">
      <c r="A414" s="40"/>
      <c r="B414" s="41"/>
      <c r="C414" s="268" t="s">
        <v>610</v>
      </c>
      <c r="D414" s="268" t="s">
        <v>273</v>
      </c>
      <c r="E414" s="269" t="s">
        <v>611</v>
      </c>
      <c r="F414" s="270" t="s">
        <v>612</v>
      </c>
      <c r="G414" s="271" t="s">
        <v>401</v>
      </c>
      <c r="H414" s="272">
        <v>3.0299999999999998</v>
      </c>
      <c r="I414" s="273"/>
      <c r="J414" s="274">
        <f>ROUND(I414*H414,2)</f>
        <v>0</v>
      </c>
      <c r="K414" s="270" t="s">
        <v>145</v>
      </c>
      <c r="L414" s="275"/>
      <c r="M414" s="276" t="s">
        <v>30</v>
      </c>
      <c r="N414" s="277" t="s">
        <v>47</v>
      </c>
      <c r="O414" s="86"/>
      <c r="P414" s="231">
        <f>O414*H414</f>
        <v>0</v>
      </c>
      <c r="Q414" s="231">
        <v>0.040000000000000001</v>
      </c>
      <c r="R414" s="231">
        <f>Q414*H414</f>
        <v>0.12119999999999999</v>
      </c>
      <c r="S414" s="231">
        <v>0</v>
      </c>
      <c r="T414" s="232">
        <f>S414*H414</f>
        <v>0</v>
      </c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R414" s="233" t="s">
        <v>182</v>
      </c>
      <c r="AT414" s="233" t="s">
        <v>273</v>
      </c>
      <c r="AU414" s="233" t="s">
        <v>87</v>
      </c>
      <c r="AY414" s="18" t="s">
        <v>139</v>
      </c>
      <c r="BE414" s="234">
        <f>IF(N414="základní",J414,0)</f>
        <v>0</v>
      </c>
      <c r="BF414" s="234">
        <f>IF(N414="snížená",J414,0)</f>
        <v>0</v>
      </c>
      <c r="BG414" s="234">
        <f>IF(N414="zákl. přenesená",J414,0)</f>
        <v>0</v>
      </c>
      <c r="BH414" s="234">
        <f>IF(N414="sníž. přenesená",J414,0)</f>
        <v>0</v>
      </c>
      <c r="BI414" s="234">
        <f>IF(N414="nulová",J414,0)</f>
        <v>0</v>
      </c>
      <c r="BJ414" s="18" t="s">
        <v>84</v>
      </c>
      <c r="BK414" s="234">
        <f>ROUND(I414*H414,2)</f>
        <v>0</v>
      </c>
      <c r="BL414" s="18" t="s">
        <v>146</v>
      </c>
      <c r="BM414" s="233" t="s">
        <v>613</v>
      </c>
    </row>
    <row r="415" s="13" customFormat="1">
      <c r="A415" s="13"/>
      <c r="B415" s="235"/>
      <c r="C415" s="236"/>
      <c r="D415" s="237" t="s">
        <v>148</v>
      </c>
      <c r="E415" s="238" t="s">
        <v>30</v>
      </c>
      <c r="F415" s="239" t="s">
        <v>605</v>
      </c>
      <c r="G415" s="236"/>
      <c r="H415" s="240">
        <v>3.0299999999999998</v>
      </c>
      <c r="I415" s="241"/>
      <c r="J415" s="236"/>
      <c r="K415" s="236"/>
      <c r="L415" s="242"/>
      <c r="M415" s="243"/>
      <c r="N415" s="244"/>
      <c r="O415" s="244"/>
      <c r="P415" s="244"/>
      <c r="Q415" s="244"/>
      <c r="R415" s="244"/>
      <c r="S415" s="244"/>
      <c r="T415" s="245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6" t="s">
        <v>148</v>
      </c>
      <c r="AU415" s="246" t="s">
        <v>87</v>
      </c>
      <c r="AV415" s="13" t="s">
        <v>87</v>
      </c>
      <c r="AW415" s="13" t="s">
        <v>37</v>
      </c>
      <c r="AX415" s="13" t="s">
        <v>76</v>
      </c>
      <c r="AY415" s="246" t="s">
        <v>139</v>
      </c>
    </row>
    <row r="416" s="14" customFormat="1">
      <c r="A416" s="14"/>
      <c r="B416" s="247"/>
      <c r="C416" s="248"/>
      <c r="D416" s="237" t="s">
        <v>148</v>
      </c>
      <c r="E416" s="249" t="s">
        <v>30</v>
      </c>
      <c r="F416" s="250" t="s">
        <v>150</v>
      </c>
      <c r="G416" s="248"/>
      <c r="H416" s="251">
        <v>3.0299999999999998</v>
      </c>
      <c r="I416" s="252"/>
      <c r="J416" s="248"/>
      <c r="K416" s="248"/>
      <c r="L416" s="253"/>
      <c r="M416" s="254"/>
      <c r="N416" s="255"/>
      <c r="O416" s="255"/>
      <c r="P416" s="255"/>
      <c r="Q416" s="255"/>
      <c r="R416" s="255"/>
      <c r="S416" s="255"/>
      <c r="T416" s="256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7" t="s">
        <v>148</v>
      </c>
      <c r="AU416" s="257" t="s">
        <v>87</v>
      </c>
      <c r="AV416" s="14" t="s">
        <v>146</v>
      </c>
      <c r="AW416" s="14" t="s">
        <v>37</v>
      </c>
      <c r="AX416" s="14" t="s">
        <v>84</v>
      </c>
      <c r="AY416" s="257" t="s">
        <v>139</v>
      </c>
    </row>
    <row r="417" s="2" customFormat="1" ht="16.5" customHeight="1">
      <c r="A417" s="40"/>
      <c r="B417" s="41"/>
      <c r="C417" s="268" t="s">
        <v>614</v>
      </c>
      <c r="D417" s="268" t="s">
        <v>273</v>
      </c>
      <c r="E417" s="269" t="s">
        <v>615</v>
      </c>
      <c r="F417" s="270" t="s">
        <v>616</v>
      </c>
      <c r="G417" s="271" t="s">
        <v>401</v>
      </c>
      <c r="H417" s="272">
        <v>3.0299999999999998</v>
      </c>
      <c r="I417" s="273"/>
      <c r="J417" s="274">
        <f>ROUND(I417*H417,2)</f>
        <v>0</v>
      </c>
      <c r="K417" s="270" t="s">
        <v>145</v>
      </c>
      <c r="L417" s="275"/>
      <c r="M417" s="276" t="s">
        <v>30</v>
      </c>
      <c r="N417" s="277" t="s">
        <v>47</v>
      </c>
      <c r="O417" s="86"/>
      <c r="P417" s="231">
        <f>O417*H417</f>
        <v>0</v>
      </c>
      <c r="Q417" s="231">
        <v>0.071999999999999995</v>
      </c>
      <c r="R417" s="231">
        <f>Q417*H417</f>
        <v>0.21815999999999997</v>
      </c>
      <c r="S417" s="231">
        <v>0</v>
      </c>
      <c r="T417" s="232">
        <f>S417*H417</f>
        <v>0</v>
      </c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R417" s="233" t="s">
        <v>182</v>
      </c>
      <c r="AT417" s="233" t="s">
        <v>273</v>
      </c>
      <c r="AU417" s="233" t="s">
        <v>87</v>
      </c>
      <c r="AY417" s="18" t="s">
        <v>139</v>
      </c>
      <c r="BE417" s="234">
        <f>IF(N417="základní",J417,0)</f>
        <v>0</v>
      </c>
      <c r="BF417" s="234">
        <f>IF(N417="snížená",J417,0)</f>
        <v>0</v>
      </c>
      <c r="BG417" s="234">
        <f>IF(N417="zákl. přenesená",J417,0)</f>
        <v>0</v>
      </c>
      <c r="BH417" s="234">
        <f>IF(N417="sníž. přenesená",J417,0)</f>
        <v>0</v>
      </c>
      <c r="BI417" s="234">
        <f>IF(N417="nulová",J417,0)</f>
        <v>0</v>
      </c>
      <c r="BJ417" s="18" t="s">
        <v>84</v>
      </c>
      <c r="BK417" s="234">
        <f>ROUND(I417*H417,2)</f>
        <v>0</v>
      </c>
      <c r="BL417" s="18" t="s">
        <v>146</v>
      </c>
      <c r="BM417" s="233" t="s">
        <v>617</v>
      </c>
    </row>
    <row r="418" s="13" customFormat="1">
      <c r="A418" s="13"/>
      <c r="B418" s="235"/>
      <c r="C418" s="236"/>
      <c r="D418" s="237" t="s">
        <v>148</v>
      </c>
      <c r="E418" s="238" t="s">
        <v>30</v>
      </c>
      <c r="F418" s="239" t="s">
        <v>605</v>
      </c>
      <c r="G418" s="236"/>
      <c r="H418" s="240">
        <v>3.0299999999999998</v>
      </c>
      <c r="I418" s="241"/>
      <c r="J418" s="236"/>
      <c r="K418" s="236"/>
      <c r="L418" s="242"/>
      <c r="M418" s="243"/>
      <c r="N418" s="244"/>
      <c r="O418" s="244"/>
      <c r="P418" s="244"/>
      <c r="Q418" s="244"/>
      <c r="R418" s="244"/>
      <c r="S418" s="244"/>
      <c r="T418" s="245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6" t="s">
        <v>148</v>
      </c>
      <c r="AU418" s="246" t="s">
        <v>87</v>
      </c>
      <c r="AV418" s="13" t="s">
        <v>87</v>
      </c>
      <c r="AW418" s="13" t="s">
        <v>37</v>
      </c>
      <c r="AX418" s="13" t="s">
        <v>76</v>
      </c>
      <c r="AY418" s="246" t="s">
        <v>139</v>
      </c>
    </row>
    <row r="419" s="14" customFormat="1">
      <c r="A419" s="14"/>
      <c r="B419" s="247"/>
      <c r="C419" s="248"/>
      <c r="D419" s="237" t="s">
        <v>148</v>
      </c>
      <c r="E419" s="249" t="s">
        <v>30</v>
      </c>
      <c r="F419" s="250" t="s">
        <v>150</v>
      </c>
      <c r="G419" s="248"/>
      <c r="H419" s="251">
        <v>3.0299999999999998</v>
      </c>
      <c r="I419" s="252"/>
      <c r="J419" s="248"/>
      <c r="K419" s="248"/>
      <c r="L419" s="253"/>
      <c r="M419" s="254"/>
      <c r="N419" s="255"/>
      <c r="O419" s="255"/>
      <c r="P419" s="255"/>
      <c r="Q419" s="255"/>
      <c r="R419" s="255"/>
      <c r="S419" s="255"/>
      <c r="T419" s="256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7" t="s">
        <v>148</v>
      </c>
      <c r="AU419" s="257" t="s">
        <v>87</v>
      </c>
      <c r="AV419" s="14" t="s">
        <v>146</v>
      </c>
      <c r="AW419" s="14" t="s">
        <v>37</v>
      </c>
      <c r="AX419" s="14" t="s">
        <v>84</v>
      </c>
      <c r="AY419" s="257" t="s">
        <v>139</v>
      </c>
    </row>
    <row r="420" s="2" customFormat="1" ht="16.5" customHeight="1">
      <c r="A420" s="40"/>
      <c r="B420" s="41"/>
      <c r="C420" s="222" t="s">
        <v>618</v>
      </c>
      <c r="D420" s="222" t="s">
        <v>141</v>
      </c>
      <c r="E420" s="223" t="s">
        <v>619</v>
      </c>
      <c r="F420" s="224" t="s">
        <v>620</v>
      </c>
      <c r="G420" s="225" t="s">
        <v>401</v>
      </c>
      <c r="H420" s="226">
        <v>2</v>
      </c>
      <c r="I420" s="227"/>
      <c r="J420" s="228">
        <f>ROUND(I420*H420,2)</f>
        <v>0</v>
      </c>
      <c r="K420" s="224" t="s">
        <v>145</v>
      </c>
      <c r="L420" s="46"/>
      <c r="M420" s="229" t="s">
        <v>30</v>
      </c>
      <c r="N420" s="230" t="s">
        <v>47</v>
      </c>
      <c r="O420" s="86"/>
      <c r="P420" s="231">
        <f>O420*H420</f>
        <v>0</v>
      </c>
      <c r="Q420" s="231">
        <v>0.21734000000000001</v>
      </c>
      <c r="R420" s="231">
        <f>Q420*H420</f>
        <v>0.43468000000000001</v>
      </c>
      <c r="S420" s="231">
        <v>0</v>
      </c>
      <c r="T420" s="232">
        <f>S420*H420</f>
        <v>0</v>
      </c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R420" s="233" t="s">
        <v>146</v>
      </c>
      <c r="AT420" s="233" t="s">
        <v>141</v>
      </c>
      <c r="AU420" s="233" t="s">
        <v>87</v>
      </c>
      <c r="AY420" s="18" t="s">
        <v>139</v>
      </c>
      <c r="BE420" s="234">
        <f>IF(N420="základní",J420,0)</f>
        <v>0</v>
      </c>
      <c r="BF420" s="234">
        <f>IF(N420="snížená",J420,0)</f>
        <v>0</v>
      </c>
      <c r="BG420" s="234">
        <f>IF(N420="zákl. přenesená",J420,0)</f>
        <v>0</v>
      </c>
      <c r="BH420" s="234">
        <f>IF(N420="sníž. přenesená",J420,0)</f>
        <v>0</v>
      </c>
      <c r="BI420" s="234">
        <f>IF(N420="nulová",J420,0)</f>
        <v>0</v>
      </c>
      <c r="BJ420" s="18" t="s">
        <v>84</v>
      </c>
      <c r="BK420" s="234">
        <f>ROUND(I420*H420,2)</f>
        <v>0</v>
      </c>
      <c r="BL420" s="18" t="s">
        <v>146</v>
      </c>
      <c r="BM420" s="233" t="s">
        <v>621</v>
      </c>
    </row>
    <row r="421" s="13" customFormat="1">
      <c r="A421" s="13"/>
      <c r="B421" s="235"/>
      <c r="C421" s="236"/>
      <c r="D421" s="237" t="s">
        <v>148</v>
      </c>
      <c r="E421" s="238" t="s">
        <v>30</v>
      </c>
      <c r="F421" s="239" t="s">
        <v>622</v>
      </c>
      <c r="G421" s="236"/>
      <c r="H421" s="240">
        <v>2</v>
      </c>
      <c r="I421" s="241"/>
      <c r="J421" s="236"/>
      <c r="K421" s="236"/>
      <c r="L421" s="242"/>
      <c r="M421" s="243"/>
      <c r="N421" s="244"/>
      <c r="O421" s="244"/>
      <c r="P421" s="244"/>
      <c r="Q421" s="244"/>
      <c r="R421" s="244"/>
      <c r="S421" s="244"/>
      <c r="T421" s="245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6" t="s">
        <v>148</v>
      </c>
      <c r="AU421" s="246" t="s">
        <v>87</v>
      </c>
      <c r="AV421" s="13" t="s">
        <v>87</v>
      </c>
      <c r="AW421" s="13" t="s">
        <v>37</v>
      </c>
      <c r="AX421" s="13" t="s">
        <v>76</v>
      </c>
      <c r="AY421" s="246" t="s">
        <v>139</v>
      </c>
    </row>
    <row r="422" s="14" customFormat="1">
      <c r="A422" s="14"/>
      <c r="B422" s="247"/>
      <c r="C422" s="248"/>
      <c r="D422" s="237" t="s">
        <v>148</v>
      </c>
      <c r="E422" s="249" t="s">
        <v>30</v>
      </c>
      <c r="F422" s="250" t="s">
        <v>150</v>
      </c>
      <c r="G422" s="248"/>
      <c r="H422" s="251">
        <v>2</v>
      </c>
      <c r="I422" s="252"/>
      <c r="J422" s="248"/>
      <c r="K422" s="248"/>
      <c r="L422" s="253"/>
      <c r="M422" s="254"/>
      <c r="N422" s="255"/>
      <c r="O422" s="255"/>
      <c r="P422" s="255"/>
      <c r="Q422" s="255"/>
      <c r="R422" s="255"/>
      <c r="S422" s="255"/>
      <c r="T422" s="256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7" t="s">
        <v>148</v>
      </c>
      <c r="AU422" s="257" t="s">
        <v>87</v>
      </c>
      <c r="AV422" s="14" t="s">
        <v>146</v>
      </c>
      <c r="AW422" s="14" t="s">
        <v>37</v>
      </c>
      <c r="AX422" s="14" t="s">
        <v>84</v>
      </c>
      <c r="AY422" s="257" t="s">
        <v>139</v>
      </c>
    </row>
    <row r="423" s="2" customFormat="1" ht="16.5" customHeight="1">
      <c r="A423" s="40"/>
      <c r="B423" s="41"/>
      <c r="C423" s="268" t="s">
        <v>623</v>
      </c>
      <c r="D423" s="268" t="s">
        <v>273</v>
      </c>
      <c r="E423" s="269" t="s">
        <v>624</v>
      </c>
      <c r="F423" s="270" t="s">
        <v>625</v>
      </c>
      <c r="G423" s="271" t="s">
        <v>401</v>
      </c>
      <c r="H423" s="272">
        <v>1</v>
      </c>
      <c r="I423" s="273"/>
      <c r="J423" s="274">
        <f>ROUND(I423*H423,2)</f>
        <v>0</v>
      </c>
      <c r="K423" s="270" t="s">
        <v>30</v>
      </c>
      <c r="L423" s="275"/>
      <c r="M423" s="276" t="s">
        <v>30</v>
      </c>
      <c r="N423" s="277" t="s">
        <v>47</v>
      </c>
      <c r="O423" s="86"/>
      <c r="P423" s="231">
        <f>O423*H423</f>
        <v>0</v>
      </c>
      <c r="Q423" s="231">
        <v>0.14999999999999999</v>
      </c>
      <c r="R423" s="231">
        <f>Q423*H423</f>
        <v>0.14999999999999999</v>
      </c>
      <c r="S423" s="231">
        <v>0</v>
      </c>
      <c r="T423" s="232">
        <f>S423*H423</f>
        <v>0</v>
      </c>
      <c r="U423" s="40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R423" s="233" t="s">
        <v>182</v>
      </c>
      <c r="AT423" s="233" t="s">
        <v>273</v>
      </c>
      <c r="AU423" s="233" t="s">
        <v>87</v>
      </c>
      <c r="AY423" s="18" t="s">
        <v>139</v>
      </c>
      <c r="BE423" s="234">
        <f>IF(N423="základní",J423,0)</f>
        <v>0</v>
      </c>
      <c r="BF423" s="234">
        <f>IF(N423="snížená",J423,0)</f>
        <v>0</v>
      </c>
      <c r="BG423" s="234">
        <f>IF(N423="zákl. přenesená",J423,0)</f>
        <v>0</v>
      </c>
      <c r="BH423" s="234">
        <f>IF(N423="sníž. přenesená",J423,0)</f>
        <v>0</v>
      </c>
      <c r="BI423" s="234">
        <f>IF(N423="nulová",J423,0)</f>
        <v>0</v>
      </c>
      <c r="BJ423" s="18" t="s">
        <v>84</v>
      </c>
      <c r="BK423" s="234">
        <f>ROUND(I423*H423,2)</f>
        <v>0</v>
      </c>
      <c r="BL423" s="18" t="s">
        <v>146</v>
      </c>
      <c r="BM423" s="233" t="s">
        <v>626</v>
      </c>
    </row>
    <row r="424" s="13" customFormat="1">
      <c r="A424" s="13"/>
      <c r="B424" s="235"/>
      <c r="C424" s="236"/>
      <c r="D424" s="237" t="s">
        <v>148</v>
      </c>
      <c r="E424" s="238" t="s">
        <v>30</v>
      </c>
      <c r="F424" s="239" t="s">
        <v>627</v>
      </c>
      <c r="G424" s="236"/>
      <c r="H424" s="240">
        <v>1</v>
      </c>
      <c r="I424" s="241"/>
      <c r="J424" s="236"/>
      <c r="K424" s="236"/>
      <c r="L424" s="242"/>
      <c r="M424" s="243"/>
      <c r="N424" s="244"/>
      <c r="O424" s="244"/>
      <c r="P424" s="244"/>
      <c r="Q424" s="244"/>
      <c r="R424" s="244"/>
      <c r="S424" s="244"/>
      <c r="T424" s="245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6" t="s">
        <v>148</v>
      </c>
      <c r="AU424" s="246" t="s">
        <v>87</v>
      </c>
      <c r="AV424" s="13" t="s">
        <v>87</v>
      </c>
      <c r="AW424" s="13" t="s">
        <v>37</v>
      </c>
      <c r="AX424" s="13" t="s">
        <v>76</v>
      </c>
      <c r="AY424" s="246" t="s">
        <v>139</v>
      </c>
    </row>
    <row r="425" s="14" customFormat="1">
      <c r="A425" s="14"/>
      <c r="B425" s="247"/>
      <c r="C425" s="248"/>
      <c r="D425" s="237" t="s">
        <v>148</v>
      </c>
      <c r="E425" s="249" t="s">
        <v>30</v>
      </c>
      <c r="F425" s="250" t="s">
        <v>150</v>
      </c>
      <c r="G425" s="248"/>
      <c r="H425" s="251">
        <v>1</v>
      </c>
      <c r="I425" s="252"/>
      <c r="J425" s="248"/>
      <c r="K425" s="248"/>
      <c r="L425" s="253"/>
      <c r="M425" s="254"/>
      <c r="N425" s="255"/>
      <c r="O425" s="255"/>
      <c r="P425" s="255"/>
      <c r="Q425" s="255"/>
      <c r="R425" s="255"/>
      <c r="S425" s="255"/>
      <c r="T425" s="256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57" t="s">
        <v>148</v>
      </c>
      <c r="AU425" s="257" t="s">
        <v>87</v>
      </c>
      <c r="AV425" s="14" t="s">
        <v>146</v>
      </c>
      <c r="AW425" s="14" t="s">
        <v>37</v>
      </c>
      <c r="AX425" s="14" t="s">
        <v>84</v>
      </c>
      <c r="AY425" s="257" t="s">
        <v>139</v>
      </c>
    </row>
    <row r="426" s="2" customFormat="1" ht="16.5" customHeight="1">
      <c r="A426" s="40"/>
      <c r="B426" s="41"/>
      <c r="C426" s="268" t="s">
        <v>628</v>
      </c>
      <c r="D426" s="268" t="s">
        <v>273</v>
      </c>
      <c r="E426" s="269" t="s">
        <v>629</v>
      </c>
      <c r="F426" s="270" t="s">
        <v>630</v>
      </c>
      <c r="G426" s="271" t="s">
        <v>401</v>
      </c>
      <c r="H426" s="272">
        <v>1</v>
      </c>
      <c r="I426" s="273"/>
      <c r="J426" s="274">
        <f>ROUND(I426*H426,2)</f>
        <v>0</v>
      </c>
      <c r="K426" s="270" t="s">
        <v>30</v>
      </c>
      <c r="L426" s="275"/>
      <c r="M426" s="276" t="s">
        <v>30</v>
      </c>
      <c r="N426" s="277" t="s">
        <v>47</v>
      </c>
      <c r="O426" s="86"/>
      <c r="P426" s="231">
        <f>O426*H426</f>
        <v>0</v>
      </c>
      <c r="Q426" s="231">
        <v>0.14999999999999999</v>
      </c>
      <c r="R426" s="231">
        <f>Q426*H426</f>
        <v>0.14999999999999999</v>
      </c>
      <c r="S426" s="231">
        <v>0</v>
      </c>
      <c r="T426" s="232">
        <f>S426*H426</f>
        <v>0</v>
      </c>
      <c r="U426" s="40"/>
      <c r="V426" s="40"/>
      <c r="W426" s="40"/>
      <c r="X426" s="40"/>
      <c r="Y426" s="40"/>
      <c r="Z426" s="40"/>
      <c r="AA426" s="40"/>
      <c r="AB426" s="40"/>
      <c r="AC426" s="40"/>
      <c r="AD426" s="40"/>
      <c r="AE426" s="40"/>
      <c r="AR426" s="233" t="s">
        <v>182</v>
      </c>
      <c r="AT426" s="233" t="s">
        <v>273</v>
      </c>
      <c r="AU426" s="233" t="s">
        <v>87</v>
      </c>
      <c r="AY426" s="18" t="s">
        <v>139</v>
      </c>
      <c r="BE426" s="234">
        <f>IF(N426="základní",J426,0)</f>
        <v>0</v>
      </c>
      <c r="BF426" s="234">
        <f>IF(N426="snížená",J426,0)</f>
        <v>0</v>
      </c>
      <c r="BG426" s="234">
        <f>IF(N426="zákl. přenesená",J426,0)</f>
        <v>0</v>
      </c>
      <c r="BH426" s="234">
        <f>IF(N426="sníž. přenesená",J426,0)</f>
        <v>0</v>
      </c>
      <c r="BI426" s="234">
        <f>IF(N426="nulová",J426,0)</f>
        <v>0</v>
      </c>
      <c r="BJ426" s="18" t="s">
        <v>84</v>
      </c>
      <c r="BK426" s="234">
        <f>ROUND(I426*H426,2)</f>
        <v>0</v>
      </c>
      <c r="BL426" s="18" t="s">
        <v>146</v>
      </c>
      <c r="BM426" s="233" t="s">
        <v>631</v>
      </c>
    </row>
    <row r="427" s="13" customFormat="1">
      <c r="A427" s="13"/>
      <c r="B427" s="235"/>
      <c r="C427" s="236"/>
      <c r="D427" s="237" t="s">
        <v>148</v>
      </c>
      <c r="E427" s="238" t="s">
        <v>30</v>
      </c>
      <c r="F427" s="239" t="s">
        <v>627</v>
      </c>
      <c r="G427" s="236"/>
      <c r="H427" s="240">
        <v>1</v>
      </c>
      <c r="I427" s="241"/>
      <c r="J427" s="236"/>
      <c r="K427" s="236"/>
      <c r="L427" s="242"/>
      <c r="M427" s="243"/>
      <c r="N427" s="244"/>
      <c r="O427" s="244"/>
      <c r="P427" s="244"/>
      <c r="Q427" s="244"/>
      <c r="R427" s="244"/>
      <c r="S427" s="244"/>
      <c r="T427" s="245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6" t="s">
        <v>148</v>
      </c>
      <c r="AU427" s="246" t="s">
        <v>87</v>
      </c>
      <c r="AV427" s="13" t="s">
        <v>87</v>
      </c>
      <c r="AW427" s="13" t="s">
        <v>37</v>
      </c>
      <c r="AX427" s="13" t="s">
        <v>76</v>
      </c>
      <c r="AY427" s="246" t="s">
        <v>139</v>
      </c>
    </row>
    <row r="428" s="14" customFormat="1">
      <c r="A428" s="14"/>
      <c r="B428" s="247"/>
      <c r="C428" s="248"/>
      <c r="D428" s="237" t="s">
        <v>148</v>
      </c>
      <c r="E428" s="249" t="s">
        <v>30</v>
      </c>
      <c r="F428" s="250" t="s">
        <v>150</v>
      </c>
      <c r="G428" s="248"/>
      <c r="H428" s="251">
        <v>1</v>
      </c>
      <c r="I428" s="252"/>
      <c r="J428" s="248"/>
      <c r="K428" s="248"/>
      <c r="L428" s="253"/>
      <c r="M428" s="254"/>
      <c r="N428" s="255"/>
      <c r="O428" s="255"/>
      <c r="P428" s="255"/>
      <c r="Q428" s="255"/>
      <c r="R428" s="255"/>
      <c r="S428" s="255"/>
      <c r="T428" s="256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57" t="s">
        <v>148</v>
      </c>
      <c r="AU428" s="257" t="s">
        <v>87</v>
      </c>
      <c r="AV428" s="14" t="s">
        <v>146</v>
      </c>
      <c r="AW428" s="14" t="s">
        <v>37</v>
      </c>
      <c r="AX428" s="14" t="s">
        <v>84</v>
      </c>
      <c r="AY428" s="257" t="s">
        <v>139</v>
      </c>
    </row>
    <row r="429" s="2" customFormat="1" ht="16.5" customHeight="1">
      <c r="A429" s="40"/>
      <c r="B429" s="41"/>
      <c r="C429" s="222" t="s">
        <v>632</v>
      </c>
      <c r="D429" s="222" t="s">
        <v>141</v>
      </c>
      <c r="E429" s="223" t="s">
        <v>633</v>
      </c>
      <c r="F429" s="224" t="s">
        <v>634</v>
      </c>
      <c r="G429" s="225" t="s">
        <v>401</v>
      </c>
      <c r="H429" s="226">
        <v>3</v>
      </c>
      <c r="I429" s="227"/>
      <c r="J429" s="228">
        <f>ROUND(I429*H429,2)</f>
        <v>0</v>
      </c>
      <c r="K429" s="224" t="s">
        <v>145</v>
      </c>
      <c r="L429" s="46"/>
      <c r="M429" s="229" t="s">
        <v>30</v>
      </c>
      <c r="N429" s="230" t="s">
        <v>47</v>
      </c>
      <c r="O429" s="86"/>
      <c r="P429" s="231">
        <f>O429*H429</f>
        <v>0</v>
      </c>
      <c r="Q429" s="231">
        <v>0</v>
      </c>
      <c r="R429" s="231">
        <f>Q429*H429</f>
        <v>0</v>
      </c>
      <c r="S429" s="231">
        <v>0.10000000000000001</v>
      </c>
      <c r="T429" s="232">
        <f>S429*H429</f>
        <v>0.30000000000000004</v>
      </c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R429" s="233" t="s">
        <v>146</v>
      </c>
      <c r="AT429" s="233" t="s">
        <v>141</v>
      </c>
      <c r="AU429" s="233" t="s">
        <v>87</v>
      </c>
      <c r="AY429" s="18" t="s">
        <v>139</v>
      </c>
      <c r="BE429" s="234">
        <f>IF(N429="základní",J429,0)</f>
        <v>0</v>
      </c>
      <c r="BF429" s="234">
        <f>IF(N429="snížená",J429,0)</f>
        <v>0</v>
      </c>
      <c r="BG429" s="234">
        <f>IF(N429="zákl. přenesená",J429,0)</f>
        <v>0</v>
      </c>
      <c r="BH429" s="234">
        <f>IF(N429="sníž. přenesená",J429,0)</f>
        <v>0</v>
      </c>
      <c r="BI429" s="234">
        <f>IF(N429="nulová",J429,0)</f>
        <v>0</v>
      </c>
      <c r="BJ429" s="18" t="s">
        <v>84</v>
      </c>
      <c r="BK429" s="234">
        <f>ROUND(I429*H429,2)</f>
        <v>0</v>
      </c>
      <c r="BL429" s="18" t="s">
        <v>146</v>
      </c>
      <c r="BM429" s="233" t="s">
        <v>635</v>
      </c>
    </row>
    <row r="430" s="15" customFormat="1">
      <c r="A430" s="15"/>
      <c r="B430" s="258"/>
      <c r="C430" s="259"/>
      <c r="D430" s="237" t="s">
        <v>148</v>
      </c>
      <c r="E430" s="260" t="s">
        <v>30</v>
      </c>
      <c r="F430" s="261" t="s">
        <v>636</v>
      </c>
      <c r="G430" s="259"/>
      <c r="H430" s="260" t="s">
        <v>30</v>
      </c>
      <c r="I430" s="262"/>
      <c r="J430" s="259"/>
      <c r="K430" s="259"/>
      <c r="L430" s="263"/>
      <c r="M430" s="264"/>
      <c r="N430" s="265"/>
      <c r="O430" s="265"/>
      <c r="P430" s="265"/>
      <c r="Q430" s="265"/>
      <c r="R430" s="265"/>
      <c r="S430" s="265"/>
      <c r="T430" s="266"/>
      <c r="U430" s="15"/>
      <c r="V430" s="15"/>
      <c r="W430" s="15"/>
      <c r="X430" s="15"/>
      <c r="Y430" s="15"/>
      <c r="Z430" s="15"/>
      <c r="AA430" s="15"/>
      <c r="AB430" s="15"/>
      <c r="AC430" s="15"/>
      <c r="AD430" s="15"/>
      <c r="AE430" s="15"/>
      <c r="AT430" s="267" t="s">
        <v>148</v>
      </c>
      <c r="AU430" s="267" t="s">
        <v>87</v>
      </c>
      <c r="AV430" s="15" t="s">
        <v>84</v>
      </c>
      <c r="AW430" s="15" t="s">
        <v>37</v>
      </c>
      <c r="AX430" s="15" t="s">
        <v>76</v>
      </c>
      <c r="AY430" s="267" t="s">
        <v>139</v>
      </c>
    </row>
    <row r="431" s="13" customFormat="1">
      <c r="A431" s="13"/>
      <c r="B431" s="235"/>
      <c r="C431" s="236"/>
      <c r="D431" s="237" t="s">
        <v>148</v>
      </c>
      <c r="E431" s="238" t="s">
        <v>30</v>
      </c>
      <c r="F431" s="239" t="s">
        <v>600</v>
      </c>
      <c r="G431" s="236"/>
      <c r="H431" s="240">
        <v>3</v>
      </c>
      <c r="I431" s="241"/>
      <c r="J431" s="236"/>
      <c r="K431" s="236"/>
      <c r="L431" s="242"/>
      <c r="M431" s="243"/>
      <c r="N431" s="244"/>
      <c r="O431" s="244"/>
      <c r="P431" s="244"/>
      <c r="Q431" s="244"/>
      <c r="R431" s="244"/>
      <c r="S431" s="244"/>
      <c r="T431" s="245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6" t="s">
        <v>148</v>
      </c>
      <c r="AU431" s="246" t="s">
        <v>87</v>
      </c>
      <c r="AV431" s="13" t="s">
        <v>87</v>
      </c>
      <c r="AW431" s="13" t="s">
        <v>37</v>
      </c>
      <c r="AX431" s="13" t="s">
        <v>76</v>
      </c>
      <c r="AY431" s="246" t="s">
        <v>139</v>
      </c>
    </row>
    <row r="432" s="14" customFormat="1">
      <c r="A432" s="14"/>
      <c r="B432" s="247"/>
      <c r="C432" s="248"/>
      <c r="D432" s="237" t="s">
        <v>148</v>
      </c>
      <c r="E432" s="249" t="s">
        <v>30</v>
      </c>
      <c r="F432" s="250" t="s">
        <v>150</v>
      </c>
      <c r="G432" s="248"/>
      <c r="H432" s="251">
        <v>3</v>
      </c>
      <c r="I432" s="252"/>
      <c r="J432" s="248"/>
      <c r="K432" s="248"/>
      <c r="L432" s="253"/>
      <c r="M432" s="254"/>
      <c r="N432" s="255"/>
      <c r="O432" s="255"/>
      <c r="P432" s="255"/>
      <c r="Q432" s="255"/>
      <c r="R432" s="255"/>
      <c r="S432" s="255"/>
      <c r="T432" s="256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7" t="s">
        <v>148</v>
      </c>
      <c r="AU432" s="257" t="s">
        <v>87</v>
      </c>
      <c r="AV432" s="14" t="s">
        <v>146</v>
      </c>
      <c r="AW432" s="14" t="s">
        <v>37</v>
      </c>
      <c r="AX432" s="14" t="s">
        <v>84</v>
      </c>
      <c r="AY432" s="257" t="s">
        <v>139</v>
      </c>
    </row>
    <row r="433" s="2" customFormat="1" ht="16.5" customHeight="1">
      <c r="A433" s="40"/>
      <c r="B433" s="41"/>
      <c r="C433" s="222" t="s">
        <v>637</v>
      </c>
      <c r="D433" s="222" t="s">
        <v>141</v>
      </c>
      <c r="E433" s="223" t="s">
        <v>638</v>
      </c>
      <c r="F433" s="224" t="s">
        <v>639</v>
      </c>
      <c r="G433" s="225" t="s">
        <v>401</v>
      </c>
      <c r="H433" s="226">
        <v>3</v>
      </c>
      <c r="I433" s="227"/>
      <c r="J433" s="228">
        <f>ROUND(I433*H433,2)</f>
        <v>0</v>
      </c>
      <c r="K433" s="224" t="s">
        <v>145</v>
      </c>
      <c r="L433" s="46"/>
      <c r="M433" s="229" t="s">
        <v>30</v>
      </c>
      <c r="N433" s="230" t="s">
        <v>47</v>
      </c>
      <c r="O433" s="86"/>
      <c r="P433" s="231">
        <f>O433*H433</f>
        <v>0</v>
      </c>
      <c r="Q433" s="231">
        <v>0.21734000000000001</v>
      </c>
      <c r="R433" s="231">
        <f>Q433*H433</f>
        <v>0.65202000000000004</v>
      </c>
      <c r="S433" s="231">
        <v>0</v>
      </c>
      <c r="T433" s="232">
        <f>S433*H433</f>
        <v>0</v>
      </c>
      <c r="U433" s="40"/>
      <c r="V433" s="40"/>
      <c r="W433" s="40"/>
      <c r="X433" s="40"/>
      <c r="Y433" s="40"/>
      <c r="Z433" s="40"/>
      <c r="AA433" s="40"/>
      <c r="AB433" s="40"/>
      <c r="AC433" s="40"/>
      <c r="AD433" s="40"/>
      <c r="AE433" s="40"/>
      <c r="AR433" s="233" t="s">
        <v>146</v>
      </c>
      <c r="AT433" s="233" t="s">
        <v>141</v>
      </c>
      <c r="AU433" s="233" t="s">
        <v>87</v>
      </c>
      <c r="AY433" s="18" t="s">
        <v>139</v>
      </c>
      <c r="BE433" s="234">
        <f>IF(N433="základní",J433,0)</f>
        <v>0</v>
      </c>
      <c r="BF433" s="234">
        <f>IF(N433="snížená",J433,0)</f>
        <v>0</v>
      </c>
      <c r="BG433" s="234">
        <f>IF(N433="zákl. přenesená",J433,0)</f>
        <v>0</v>
      </c>
      <c r="BH433" s="234">
        <f>IF(N433="sníž. přenesená",J433,0)</f>
        <v>0</v>
      </c>
      <c r="BI433" s="234">
        <f>IF(N433="nulová",J433,0)</f>
        <v>0</v>
      </c>
      <c r="BJ433" s="18" t="s">
        <v>84</v>
      </c>
      <c r="BK433" s="234">
        <f>ROUND(I433*H433,2)</f>
        <v>0</v>
      </c>
      <c r="BL433" s="18" t="s">
        <v>146</v>
      </c>
      <c r="BM433" s="233" t="s">
        <v>640</v>
      </c>
    </row>
    <row r="434" s="13" customFormat="1">
      <c r="A434" s="13"/>
      <c r="B434" s="235"/>
      <c r="C434" s="236"/>
      <c r="D434" s="237" t="s">
        <v>148</v>
      </c>
      <c r="E434" s="238" t="s">
        <v>30</v>
      </c>
      <c r="F434" s="239" t="s">
        <v>600</v>
      </c>
      <c r="G434" s="236"/>
      <c r="H434" s="240">
        <v>3</v>
      </c>
      <c r="I434" s="241"/>
      <c r="J434" s="236"/>
      <c r="K434" s="236"/>
      <c r="L434" s="242"/>
      <c r="M434" s="243"/>
      <c r="N434" s="244"/>
      <c r="O434" s="244"/>
      <c r="P434" s="244"/>
      <c r="Q434" s="244"/>
      <c r="R434" s="244"/>
      <c r="S434" s="244"/>
      <c r="T434" s="245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6" t="s">
        <v>148</v>
      </c>
      <c r="AU434" s="246" t="s">
        <v>87</v>
      </c>
      <c r="AV434" s="13" t="s">
        <v>87</v>
      </c>
      <c r="AW434" s="13" t="s">
        <v>37</v>
      </c>
      <c r="AX434" s="13" t="s">
        <v>76</v>
      </c>
      <c r="AY434" s="246" t="s">
        <v>139</v>
      </c>
    </row>
    <row r="435" s="14" customFormat="1">
      <c r="A435" s="14"/>
      <c r="B435" s="247"/>
      <c r="C435" s="248"/>
      <c r="D435" s="237" t="s">
        <v>148</v>
      </c>
      <c r="E435" s="249" t="s">
        <v>30</v>
      </c>
      <c r="F435" s="250" t="s">
        <v>150</v>
      </c>
      <c r="G435" s="248"/>
      <c r="H435" s="251">
        <v>3</v>
      </c>
      <c r="I435" s="252"/>
      <c r="J435" s="248"/>
      <c r="K435" s="248"/>
      <c r="L435" s="253"/>
      <c r="M435" s="254"/>
      <c r="N435" s="255"/>
      <c r="O435" s="255"/>
      <c r="P435" s="255"/>
      <c r="Q435" s="255"/>
      <c r="R435" s="255"/>
      <c r="S435" s="255"/>
      <c r="T435" s="256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57" t="s">
        <v>148</v>
      </c>
      <c r="AU435" s="257" t="s">
        <v>87</v>
      </c>
      <c r="AV435" s="14" t="s">
        <v>146</v>
      </c>
      <c r="AW435" s="14" t="s">
        <v>37</v>
      </c>
      <c r="AX435" s="14" t="s">
        <v>84</v>
      </c>
      <c r="AY435" s="257" t="s">
        <v>139</v>
      </c>
    </row>
    <row r="436" s="2" customFormat="1" ht="16.5" customHeight="1">
      <c r="A436" s="40"/>
      <c r="B436" s="41"/>
      <c r="C436" s="268" t="s">
        <v>641</v>
      </c>
      <c r="D436" s="268" t="s">
        <v>273</v>
      </c>
      <c r="E436" s="269" t="s">
        <v>642</v>
      </c>
      <c r="F436" s="270" t="s">
        <v>643</v>
      </c>
      <c r="G436" s="271" t="s">
        <v>401</v>
      </c>
      <c r="H436" s="272">
        <v>3</v>
      </c>
      <c r="I436" s="273"/>
      <c r="J436" s="274">
        <f>ROUND(I436*H436,2)</f>
        <v>0</v>
      </c>
      <c r="K436" s="270" t="s">
        <v>145</v>
      </c>
      <c r="L436" s="275"/>
      <c r="M436" s="276" t="s">
        <v>30</v>
      </c>
      <c r="N436" s="277" t="s">
        <v>47</v>
      </c>
      <c r="O436" s="86"/>
      <c r="P436" s="231">
        <f>O436*H436</f>
        <v>0</v>
      </c>
      <c r="Q436" s="231">
        <v>0.050599999999999999</v>
      </c>
      <c r="R436" s="231">
        <f>Q436*H436</f>
        <v>0.15179999999999999</v>
      </c>
      <c r="S436" s="231">
        <v>0</v>
      </c>
      <c r="T436" s="232">
        <f>S436*H436</f>
        <v>0</v>
      </c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R436" s="233" t="s">
        <v>182</v>
      </c>
      <c r="AT436" s="233" t="s">
        <v>273</v>
      </c>
      <c r="AU436" s="233" t="s">
        <v>87</v>
      </c>
      <c r="AY436" s="18" t="s">
        <v>139</v>
      </c>
      <c r="BE436" s="234">
        <f>IF(N436="základní",J436,0)</f>
        <v>0</v>
      </c>
      <c r="BF436" s="234">
        <f>IF(N436="snížená",J436,0)</f>
        <v>0</v>
      </c>
      <c r="BG436" s="234">
        <f>IF(N436="zákl. přenesená",J436,0)</f>
        <v>0</v>
      </c>
      <c r="BH436" s="234">
        <f>IF(N436="sníž. přenesená",J436,0)</f>
        <v>0</v>
      </c>
      <c r="BI436" s="234">
        <f>IF(N436="nulová",J436,0)</f>
        <v>0</v>
      </c>
      <c r="BJ436" s="18" t="s">
        <v>84</v>
      </c>
      <c r="BK436" s="234">
        <f>ROUND(I436*H436,2)</f>
        <v>0</v>
      </c>
      <c r="BL436" s="18" t="s">
        <v>146</v>
      </c>
      <c r="BM436" s="233" t="s">
        <v>644</v>
      </c>
    </row>
    <row r="437" s="13" customFormat="1">
      <c r="A437" s="13"/>
      <c r="B437" s="235"/>
      <c r="C437" s="236"/>
      <c r="D437" s="237" t="s">
        <v>148</v>
      </c>
      <c r="E437" s="238" t="s">
        <v>30</v>
      </c>
      <c r="F437" s="239" t="s">
        <v>600</v>
      </c>
      <c r="G437" s="236"/>
      <c r="H437" s="240">
        <v>3</v>
      </c>
      <c r="I437" s="241"/>
      <c r="J437" s="236"/>
      <c r="K437" s="236"/>
      <c r="L437" s="242"/>
      <c r="M437" s="243"/>
      <c r="N437" s="244"/>
      <c r="O437" s="244"/>
      <c r="P437" s="244"/>
      <c r="Q437" s="244"/>
      <c r="R437" s="244"/>
      <c r="S437" s="244"/>
      <c r="T437" s="245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6" t="s">
        <v>148</v>
      </c>
      <c r="AU437" s="246" t="s">
        <v>87</v>
      </c>
      <c r="AV437" s="13" t="s">
        <v>87</v>
      </c>
      <c r="AW437" s="13" t="s">
        <v>37</v>
      </c>
      <c r="AX437" s="13" t="s">
        <v>76</v>
      </c>
      <c r="AY437" s="246" t="s">
        <v>139</v>
      </c>
    </row>
    <row r="438" s="14" customFormat="1">
      <c r="A438" s="14"/>
      <c r="B438" s="247"/>
      <c r="C438" s="248"/>
      <c r="D438" s="237" t="s">
        <v>148</v>
      </c>
      <c r="E438" s="249" t="s">
        <v>30</v>
      </c>
      <c r="F438" s="250" t="s">
        <v>150</v>
      </c>
      <c r="G438" s="248"/>
      <c r="H438" s="251">
        <v>3</v>
      </c>
      <c r="I438" s="252"/>
      <c r="J438" s="248"/>
      <c r="K438" s="248"/>
      <c r="L438" s="253"/>
      <c r="M438" s="254"/>
      <c r="N438" s="255"/>
      <c r="O438" s="255"/>
      <c r="P438" s="255"/>
      <c r="Q438" s="255"/>
      <c r="R438" s="255"/>
      <c r="S438" s="255"/>
      <c r="T438" s="256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57" t="s">
        <v>148</v>
      </c>
      <c r="AU438" s="257" t="s">
        <v>87</v>
      </c>
      <c r="AV438" s="14" t="s">
        <v>146</v>
      </c>
      <c r="AW438" s="14" t="s">
        <v>37</v>
      </c>
      <c r="AX438" s="14" t="s">
        <v>84</v>
      </c>
      <c r="AY438" s="257" t="s">
        <v>139</v>
      </c>
    </row>
    <row r="439" s="2" customFormat="1" ht="16.5" customHeight="1">
      <c r="A439" s="40"/>
      <c r="B439" s="41"/>
      <c r="C439" s="268" t="s">
        <v>645</v>
      </c>
      <c r="D439" s="268" t="s">
        <v>273</v>
      </c>
      <c r="E439" s="269" t="s">
        <v>646</v>
      </c>
      <c r="F439" s="270" t="s">
        <v>647</v>
      </c>
      <c r="G439" s="271" t="s">
        <v>401</v>
      </c>
      <c r="H439" s="272">
        <v>3</v>
      </c>
      <c r="I439" s="273"/>
      <c r="J439" s="274">
        <f>ROUND(I439*H439,2)</f>
        <v>0</v>
      </c>
      <c r="K439" s="270" t="s">
        <v>145</v>
      </c>
      <c r="L439" s="275"/>
      <c r="M439" s="276" t="s">
        <v>30</v>
      </c>
      <c r="N439" s="277" t="s">
        <v>47</v>
      </c>
      <c r="O439" s="86"/>
      <c r="P439" s="231">
        <f>O439*H439</f>
        <v>0</v>
      </c>
      <c r="Q439" s="231">
        <v>0.0040000000000000001</v>
      </c>
      <c r="R439" s="231">
        <f>Q439*H439</f>
        <v>0.012</v>
      </c>
      <c r="S439" s="231">
        <v>0</v>
      </c>
      <c r="T439" s="232">
        <f>S439*H439</f>
        <v>0</v>
      </c>
      <c r="U439" s="40"/>
      <c r="V439" s="40"/>
      <c r="W439" s="40"/>
      <c r="X439" s="40"/>
      <c r="Y439" s="40"/>
      <c r="Z439" s="40"/>
      <c r="AA439" s="40"/>
      <c r="AB439" s="40"/>
      <c r="AC439" s="40"/>
      <c r="AD439" s="40"/>
      <c r="AE439" s="40"/>
      <c r="AR439" s="233" t="s">
        <v>182</v>
      </c>
      <c r="AT439" s="233" t="s">
        <v>273</v>
      </c>
      <c r="AU439" s="233" t="s">
        <v>87</v>
      </c>
      <c r="AY439" s="18" t="s">
        <v>139</v>
      </c>
      <c r="BE439" s="234">
        <f>IF(N439="základní",J439,0)</f>
        <v>0</v>
      </c>
      <c r="BF439" s="234">
        <f>IF(N439="snížená",J439,0)</f>
        <v>0</v>
      </c>
      <c r="BG439" s="234">
        <f>IF(N439="zákl. přenesená",J439,0)</f>
        <v>0</v>
      </c>
      <c r="BH439" s="234">
        <f>IF(N439="sníž. přenesená",J439,0)</f>
        <v>0</v>
      </c>
      <c r="BI439" s="234">
        <f>IF(N439="nulová",J439,0)</f>
        <v>0</v>
      </c>
      <c r="BJ439" s="18" t="s">
        <v>84</v>
      </c>
      <c r="BK439" s="234">
        <f>ROUND(I439*H439,2)</f>
        <v>0</v>
      </c>
      <c r="BL439" s="18" t="s">
        <v>146</v>
      </c>
      <c r="BM439" s="233" t="s">
        <v>648</v>
      </c>
    </row>
    <row r="440" s="13" customFormat="1">
      <c r="A440" s="13"/>
      <c r="B440" s="235"/>
      <c r="C440" s="236"/>
      <c r="D440" s="237" t="s">
        <v>148</v>
      </c>
      <c r="E440" s="238" t="s">
        <v>30</v>
      </c>
      <c r="F440" s="239" t="s">
        <v>600</v>
      </c>
      <c r="G440" s="236"/>
      <c r="H440" s="240">
        <v>3</v>
      </c>
      <c r="I440" s="241"/>
      <c r="J440" s="236"/>
      <c r="K440" s="236"/>
      <c r="L440" s="242"/>
      <c r="M440" s="243"/>
      <c r="N440" s="244"/>
      <c r="O440" s="244"/>
      <c r="P440" s="244"/>
      <c r="Q440" s="244"/>
      <c r="R440" s="244"/>
      <c r="S440" s="244"/>
      <c r="T440" s="245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46" t="s">
        <v>148</v>
      </c>
      <c r="AU440" s="246" t="s">
        <v>87</v>
      </c>
      <c r="AV440" s="13" t="s">
        <v>87</v>
      </c>
      <c r="AW440" s="13" t="s">
        <v>37</v>
      </c>
      <c r="AX440" s="13" t="s">
        <v>76</v>
      </c>
      <c r="AY440" s="246" t="s">
        <v>139</v>
      </c>
    </row>
    <row r="441" s="14" customFormat="1">
      <c r="A441" s="14"/>
      <c r="B441" s="247"/>
      <c r="C441" s="248"/>
      <c r="D441" s="237" t="s">
        <v>148</v>
      </c>
      <c r="E441" s="249" t="s">
        <v>30</v>
      </c>
      <c r="F441" s="250" t="s">
        <v>150</v>
      </c>
      <c r="G441" s="248"/>
      <c r="H441" s="251">
        <v>3</v>
      </c>
      <c r="I441" s="252"/>
      <c r="J441" s="248"/>
      <c r="K441" s="248"/>
      <c r="L441" s="253"/>
      <c r="M441" s="254"/>
      <c r="N441" s="255"/>
      <c r="O441" s="255"/>
      <c r="P441" s="255"/>
      <c r="Q441" s="255"/>
      <c r="R441" s="255"/>
      <c r="S441" s="255"/>
      <c r="T441" s="256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57" t="s">
        <v>148</v>
      </c>
      <c r="AU441" s="257" t="s">
        <v>87</v>
      </c>
      <c r="AV441" s="14" t="s">
        <v>146</v>
      </c>
      <c r="AW441" s="14" t="s">
        <v>37</v>
      </c>
      <c r="AX441" s="14" t="s">
        <v>84</v>
      </c>
      <c r="AY441" s="257" t="s">
        <v>139</v>
      </c>
    </row>
    <row r="442" s="2" customFormat="1" ht="16.5" customHeight="1">
      <c r="A442" s="40"/>
      <c r="B442" s="41"/>
      <c r="C442" s="222" t="s">
        <v>649</v>
      </c>
      <c r="D442" s="222" t="s">
        <v>141</v>
      </c>
      <c r="E442" s="223" t="s">
        <v>650</v>
      </c>
      <c r="F442" s="224" t="s">
        <v>651</v>
      </c>
      <c r="G442" s="225" t="s">
        <v>401</v>
      </c>
      <c r="H442" s="226">
        <v>9</v>
      </c>
      <c r="I442" s="227"/>
      <c r="J442" s="228">
        <f>ROUND(I442*H442,2)</f>
        <v>0</v>
      </c>
      <c r="K442" s="224" t="s">
        <v>145</v>
      </c>
      <c r="L442" s="46"/>
      <c r="M442" s="229" t="s">
        <v>30</v>
      </c>
      <c r="N442" s="230" t="s">
        <v>47</v>
      </c>
      <c r="O442" s="86"/>
      <c r="P442" s="231">
        <f>O442*H442</f>
        <v>0</v>
      </c>
      <c r="Q442" s="231">
        <v>0.12303</v>
      </c>
      <c r="R442" s="231">
        <f>Q442*H442</f>
        <v>1.10727</v>
      </c>
      <c r="S442" s="231">
        <v>0</v>
      </c>
      <c r="T442" s="232">
        <f>S442*H442</f>
        <v>0</v>
      </c>
      <c r="U442" s="40"/>
      <c r="V442" s="40"/>
      <c r="W442" s="40"/>
      <c r="X442" s="40"/>
      <c r="Y442" s="40"/>
      <c r="Z442" s="40"/>
      <c r="AA442" s="40"/>
      <c r="AB442" s="40"/>
      <c r="AC442" s="40"/>
      <c r="AD442" s="40"/>
      <c r="AE442" s="40"/>
      <c r="AR442" s="233" t="s">
        <v>146</v>
      </c>
      <c r="AT442" s="233" t="s">
        <v>141</v>
      </c>
      <c r="AU442" s="233" t="s">
        <v>87</v>
      </c>
      <c r="AY442" s="18" t="s">
        <v>139</v>
      </c>
      <c r="BE442" s="234">
        <f>IF(N442="základní",J442,0)</f>
        <v>0</v>
      </c>
      <c r="BF442" s="234">
        <f>IF(N442="snížená",J442,0)</f>
        <v>0</v>
      </c>
      <c r="BG442" s="234">
        <f>IF(N442="zákl. přenesená",J442,0)</f>
        <v>0</v>
      </c>
      <c r="BH442" s="234">
        <f>IF(N442="sníž. přenesená",J442,0)</f>
        <v>0</v>
      </c>
      <c r="BI442" s="234">
        <f>IF(N442="nulová",J442,0)</f>
        <v>0</v>
      </c>
      <c r="BJ442" s="18" t="s">
        <v>84</v>
      </c>
      <c r="BK442" s="234">
        <f>ROUND(I442*H442,2)</f>
        <v>0</v>
      </c>
      <c r="BL442" s="18" t="s">
        <v>146</v>
      </c>
      <c r="BM442" s="233" t="s">
        <v>652</v>
      </c>
    </row>
    <row r="443" s="15" customFormat="1">
      <c r="A443" s="15"/>
      <c r="B443" s="258"/>
      <c r="C443" s="259"/>
      <c r="D443" s="237" t="s">
        <v>148</v>
      </c>
      <c r="E443" s="260" t="s">
        <v>30</v>
      </c>
      <c r="F443" s="261" t="s">
        <v>653</v>
      </c>
      <c r="G443" s="259"/>
      <c r="H443" s="260" t="s">
        <v>30</v>
      </c>
      <c r="I443" s="262"/>
      <c r="J443" s="259"/>
      <c r="K443" s="259"/>
      <c r="L443" s="263"/>
      <c r="M443" s="264"/>
      <c r="N443" s="265"/>
      <c r="O443" s="265"/>
      <c r="P443" s="265"/>
      <c r="Q443" s="265"/>
      <c r="R443" s="265"/>
      <c r="S443" s="265"/>
      <c r="T443" s="266"/>
      <c r="U443" s="15"/>
      <c r="V443" s="15"/>
      <c r="W443" s="15"/>
      <c r="X443" s="15"/>
      <c r="Y443" s="15"/>
      <c r="Z443" s="15"/>
      <c r="AA443" s="15"/>
      <c r="AB443" s="15"/>
      <c r="AC443" s="15"/>
      <c r="AD443" s="15"/>
      <c r="AE443" s="15"/>
      <c r="AT443" s="267" t="s">
        <v>148</v>
      </c>
      <c r="AU443" s="267" t="s">
        <v>87</v>
      </c>
      <c r="AV443" s="15" t="s">
        <v>84</v>
      </c>
      <c r="AW443" s="15" t="s">
        <v>37</v>
      </c>
      <c r="AX443" s="15" t="s">
        <v>76</v>
      </c>
      <c r="AY443" s="267" t="s">
        <v>139</v>
      </c>
    </row>
    <row r="444" s="13" customFormat="1">
      <c r="A444" s="13"/>
      <c r="B444" s="235"/>
      <c r="C444" s="236"/>
      <c r="D444" s="237" t="s">
        <v>148</v>
      </c>
      <c r="E444" s="238" t="s">
        <v>30</v>
      </c>
      <c r="F444" s="239" t="s">
        <v>518</v>
      </c>
      <c r="G444" s="236"/>
      <c r="H444" s="240">
        <v>9</v>
      </c>
      <c r="I444" s="241"/>
      <c r="J444" s="236"/>
      <c r="K444" s="236"/>
      <c r="L444" s="242"/>
      <c r="M444" s="243"/>
      <c r="N444" s="244"/>
      <c r="O444" s="244"/>
      <c r="P444" s="244"/>
      <c r="Q444" s="244"/>
      <c r="R444" s="244"/>
      <c r="S444" s="244"/>
      <c r="T444" s="245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6" t="s">
        <v>148</v>
      </c>
      <c r="AU444" s="246" t="s">
        <v>87</v>
      </c>
      <c r="AV444" s="13" t="s">
        <v>87</v>
      </c>
      <c r="AW444" s="13" t="s">
        <v>37</v>
      </c>
      <c r="AX444" s="13" t="s">
        <v>76</v>
      </c>
      <c r="AY444" s="246" t="s">
        <v>139</v>
      </c>
    </row>
    <row r="445" s="14" customFormat="1">
      <c r="A445" s="14"/>
      <c r="B445" s="247"/>
      <c r="C445" s="248"/>
      <c r="D445" s="237" t="s">
        <v>148</v>
      </c>
      <c r="E445" s="249" t="s">
        <v>30</v>
      </c>
      <c r="F445" s="250" t="s">
        <v>150</v>
      </c>
      <c r="G445" s="248"/>
      <c r="H445" s="251">
        <v>9</v>
      </c>
      <c r="I445" s="252"/>
      <c r="J445" s="248"/>
      <c r="K445" s="248"/>
      <c r="L445" s="253"/>
      <c r="M445" s="254"/>
      <c r="N445" s="255"/>
      <c r="O445" s="255"/>
      <c r="P445" s="255"/>
      <c r="Q445" s="255"/>
      <c r="R445" s="255"/>
      <c r="S445" s="255"/>
      <c r="T445" s="256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57" t="s">
        <v>148</v>
      </c>
      <c r="AU445" s="257" t="s">
        <v>87</v>
      </c>
      <c r="AV445" s="14" t="s">
        <v>146</v>
      </c>
      <c r="AW445" s="14" t="s">
        <v>37</v>
      </c>
      <c r="AX445" s="14" t="s">
        <v>84</v>
      </c>
      <c r="AY445" s="257" t="s">
        <v>139</v>
      </c>
    </row>
    <row r="446" s="2" customFormat="1" ht="16.5" customHeight="1">
      <c r="A446" s="40"/>
      <c r="B446" s="41"/>
      <c r="C446" s="222" t="s">
        <v>654</v>
      </c>
      <c r="D446" s="222" t="s">
        <v>141</v>
      </c>
      <c r="E446" s="223" t="s">
        <v>655</v>
      </c>
      <c r="F446" s="224" t="s">
        <v>656</v>
      </c>
      <c r="G446" s="225" t="s">
        <v>401</v>
      </c>
      <c r="H446" s="226">
        <v>4</v>
      </c>
      <c r="I446" s="227"/>
      <c r="J446" s="228">
        <f>ROUND(I446*H446,2)</f>
        <v>0</v>
      </c>
      <c r="K446" s="224" t="s">
        <v>145</v>
      </c>
      <c r="L446" s="46"/>
      <c r="M446" s="229" t="s">
        <v>30</v>
      </c>
      <c r="N446" s="230" t="s">
        <v>47</v>
      </c>
      <c r="O446" s="86"/>
      <c r="P446" s="231">
        <f>O446*H446</f>
        <v>0</v>
      </c>
      <c r="Q446" s="231">
        <v>0.32906000000000002</v>
      </c>
      <c r="R446" s="231">
        <f>Q446*H446</f>
        <v>1.3162400000000001</v>
      </c>
      <c r="S446" s="231">
        <v>0</v>
      </c>
      <c r="T446" s="232">
        <f>S446*H446</f>
        <v>0</v>
      </c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R446" s="233" t="s">
        <v>146</v>
      </c>
      <c r="AT446" s="233" t="s">
        <v>141</v>
      </c>
      <c r="AU446" s="233" t="s">
        <v>87</v>
      </c>
      <c r="AY446" s="18" t="s">
        <v>139</v>
      </c>
      <c r="BE446" s="234">
        <f>IF(N446="základní",J446,0)</f>
        <v>0</v>
      </c>
      <c r="BF446" s="234">
        <f>IF(N446="snížená",J446,0)</f>
        <v>0</v>
      </c>
      <c r="BG446" s="234">
        <f>IF(N446="zákl. přenesená",J446,0)</f>
        <v>0</v>
      </c>
      <c r="BH446" s="234">
        <f>IF(N446="sníž. přenesená",J446,0)</f>
        <v>0</v>
      </c>
      <c r="BI446" s="234">
        <f>IF(N446="nulová",J446,0)</f>
        <v>0</v>
      </c>
      <c r="BJ446" s="18" t="s">
        <v>84</v>
      </c>
      <c r="BK446" s="234">
        <f>ROUND(I446*H446,2)</f>
        <v>0</v>
      </c>
      <c r="BL446" s="18" t="s">
        <v>146</v>
      </c>
      <c r="BM446" s="233" t="s">
        <v>657</v>
      </c>
    </row>
    <row r="447" s="13" customFormat="1">
      <c r="A447" s="13"/>
      <c r="B447" s="235"/>
      <c r="C447" s="236"/>
      <c r="D447" s="237" t="s">
        <v>148</v>
      </c>
      <c r="E447" s="238" t="s">
        <v>30</v>
      </c>
      <c r="F447" s="239" t="s">
        <v>408</v>
      </c>
      <c r="G447" s="236"/>
      <c r="H447" s="240">
        <v>4</v>
      </c>
      <c r="I447" s="241"/>
      <c r="J447" s="236"/>
      <c r="K447" s="236"/>
      <c r="L447" s="242"/>
      <c r="M447" s="243"/>
      <c r="N447" s="244"/>
      <c r="O447" s="244"/>
      <c r="P447" s="244"/>
      <c r="Q447" s="244"/>
      <c r="R447" s="244"/>
      <c r="S447" s="244"/>
      <c r="T447" s="245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6" t="s">
        <v>148</v>
      </c>
      <c r="AU447" s="246" t="s">
        <v>87</v>
      </c>
      <c r="AV447" s="13" t="s">
        <v>87</v>
      </c>
      <c r="AW447" s="13" t="s">
        <v>37</v>
      </c>
      <c r="AX447" s="13" t="s">
        <v>76</v>
      </c>
      <c r="AY447" s="246" t="s">
        <v>139</v>
      </c>
    </row>
    <row r="448" s="14" customFormat="1">
      <c r="A448" s="14"/>
      <c r="B448" s="247"/>
      <c r="C448" s="248"/>
      <c r="D448" s="237" t="s">
        <v>148</v>
      </c>
      <c r="E448" s="249" t="s">
        <v>30</v>
      </c>
      <c r="F448" s="250" t="s">
        <v>150</v>
      </c>
      <c r="G448" s="248"/>
      <c r="H448" s="251">
        <v>4</v>
      </c>
      <c r="I448" s="252"/>
      <c r="J448" s="248"/>
      <c r="K448" s="248"/>
      <c r="L448" s="253"/>
      <c r="M448" s="254"/>
      <c r="N448" s="255"/>
      <c r="O448" s="255"/>
      <c r="P448" s="255"/>
      <c r="Q448" s="255"/>
      <c r="R448" s="255"/>
      <c r="S448" s="255"/>
      <c r="T448" s="256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57" t="s">
        <v>148</v>
      </c>
      <c r="AU448" s="257" t="s">
        <v>87</v>
      </c>
      <c r="AV448" s="14" t="s">
        <v>146</v>
      </c>
      <c r="AW448" s="14" t="s">
        <v>37</v>
      </c>
      <c r="AX448" s="14" t="s">
        <v>84</v>
      </c>
      <c r="AY448" s="257" t="s">
        <v>139</v>
      </c>
    </row>
    <row r="449" s="2" customFormat="1" ht="16.5" customHeight="1">
      <c r="A449" s="40"/>
      <c r="B449" s="41"/>
      <c r="C449" s="222" t="s">
        <v>658</v>
      </c>
      <c r="D449" s="222" t="s">
        <v>141</v>
      </c>
      <c r="E449" s="223" t="s">
        <v>659</v>
      </c>
      <c r="F449" s="224" t="s">
        <v>660</v>
      </c>
      <c r="G449" s="225" t="s">
        <v>401</v>
      </c>
      <c r="H449" s="226">
        <v>13</v>
      </c>
      <c r="I449" s="227"/>
      <c r="J449" s="228">
        <f>ROUND(I449*H449,2)</f>
        <v>0</v>
      </c>
      <c r="K449" s="224" t="s">
        <v>145</v>
      </c>
      <c r="L449" s="46"/>
      <c r="M449" s="229" t="s">
        <v>30</v>
      </c>
      <c r="N449" s="230" t="s">
        <v>47</v>
      </c>
      <c r="O449" s="86"/>
      <c r="P449" s="231">
        <f>O449*H449</f>
        <v>0</v>
      </c>
      <c r="Q449" s="231">
        <v>0.00031</v>
      </c>
      <c r="R449" s="231">
        <f>Q449*H449</f>
        <v>0.0040299999999999997</v>
      </c>
      <c r="S449" s="231">
        <v>0</v>
      </c>
      <c r="T449" s="232">
        <f>S449*H449</f>
        <v>0</v>
      </c>
      <c r="U449" s="40"/>
      <c r="V449" s="40"/>
      <c r="W449" s="40"/>
      <c r="X449" s="40"/>
      <c r="Y449" s="40"/>
      <c r="Z449" s="40"/>
      <c r="AA449" s="40"/>
      <c r="AB449" s="40"/>
      <c r="AC449" s="40"/>
      <c r="AD449" s="40"/>
      <c r="AE449" s="40"/>
      <c r="AR449" s="233" t="s">
        <v>146</v>
      </c>
      <c r="AT449" s="233" t="s">
        <v>141</v>
      </c>
      <c r="AU449" s="233" t="s">
        <v>87</v>
      </c>
      <c r="AY449" s="18" t="s">
        <v>139</v>
      </c>
      <c r="BE449" s="234">
        <f>IF(N449="základní",J449,0)</f>
        <v>0</v>
      </c>
      <c r="BF449" s="234">
        <f>IF(N449="snížená",J449,0)</f>
        <v>0</v>
      </c>
      <c r="BG449" s="234">
        <f>IF(N449="zákl. přenesená",J449,0)</f>
        <v>0</v>
      </c>
      <c r="BH449" s="234">
        <f>IF(N449="sníž. přenesená",J449,0)</f>
        <v>0</v>
      </c>
      <c r="BI449" s="234">
        <f>IF(N449="nulová",J449,0)</f>
        <v>0</v>
      </c>
      <c r="BJ449" s="18" t="s">
        <v>84</v>
      </c>
      <c r="BK449" s="234">
        <f>ROUND(I449*H449,2)</f>
        <v>0</v>
      </c>
      <c r="BL449" s="18" t="s">
        <v>146</v>
      </c>
      <c r="BM449" s="233" t="s">
        <v>661</v>
      </c>
    </row>
    <row r="450" s="13" customFormat="1">
      <c r="A450" s="13"/>
      <c r="B450" s="235"/>
      <c r="C450" s="236"/>
      <c r="D450" s="237" t="s">
        <v>148</v>
      </c>
      <c r="E450" s="238" t="s">
        <v>30</v>
      </c>
      <c r="F450" s="239" t="s">
        <v>662</v>
      </c>
      <c r="G450" s="236"/>
      <c r="H450" s="240">
        <v>13</v>
      </c>
      <c r="I450" s="241"/>
      <c r="J450" s="236"/>
      <c r="K450" s="236"/>
      <c r="L450" s="242"/>
      <c r="M450" s="243"/>
      <c r="N450" s="244"/>
      <c r="O450" s="244"/>
      <c r="P450" s="244"/>
      <c r="Q450" s="244"/>
      <c r="R450" s="244"/>
      <c r="S450" s="244"/>
      <c r="T450" s="245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6" t="s">
        <v>148</v>
      </c>
      <c r="AU450" s="246" t="s">
        <v>87</v>
      </c>
      <c r="AV450" s="13" t="s">
        <v>87</v>
      </c>
      <c r="AW450" s="13" t="s">
        <v>37</v>
      </c>
      <c r="AX450" s="13" t="s">
        <v>76</v>
      </c>
      <c r="AY450" s="246" t="s">
        <v>139</v>
      </c>
    </row>
    <row r="451" s="14" customFormat="1">
      <c r="A451" s="14"/>
      <c r="B451" s="247"/>
      <c r="C451" s="248"/>
      <c r="D451" s="237" t="s">
        <v>148</v>
      </c>
      <c r="E451" s="249" t="s">
        <v>30</v>
      </c>
      <c r="F451" s="250" t="s">
        <v>150</v>
      </c>
      <c r="G451" s="248"/>
      <c r="H451" s="251">
        <v>13</v>
      </c>
      <c r="I451" s="252"/>
      <c r="J451" s="248"/>
      <c r="K451" s="248"/>
      <c r="L451" s="253"/>
      <c r="M451" s="254"/>
      <c r="N451" s="255"/>
      <c r="O451" s="255"/>
      <c r="P451" s="255"/>
      <c r="Q451" s="255"/>
      <c r="R451" s="255"/>
      <c r="S451" s="255"/>
      <c r="T451" s="256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57" t="s">
        <v>148</v>
      </c>
      <c r="AU451" s="257" t="s">
        <v>87</v>
      </c>
      <c r="AV451" s="14" t="s">
        <v>146</v>
      </c>
      <c r="AW451" s="14" t="s">
        <v>37</v>
      </c>
      <c r="AX451" s="14" t="s">
        <v>84</v>
      </c>
      <c r="AY451" s="257" t="s">
        <v>139</v>
      </c>
    </row>
    <row r="452" s="2" customFormat="1" ht="16.5" customHeight="1">
      <c r="A452" s="40"/>
      <c r="B452" s="41"/>
      <c r="C452" s="222" t="s">
        <v>663</v>
      </c>
      <c r="D452" s="222" t="s">
        <v>141</v>
      </c>
      <c r="E452" s="223" t="s">
        <v>664</v>
      </c>
      <c r="F452" s="224" t="s">
        <v>665</v>
      </c>
      <c r="G452" s="225" t="s">
        <v>185</v>
      </c>
      <c r="H452" s="226">
        <v>520</v>
      </c>
      <c r="I452" s="227"/>
      <c r="J452" s="228">
        <f>ROUND(I452*H452,2)</f>
        <v>0</v>
      </c>
      <c r="K452" s="224" t="s">
        <v>145</v>
      </c>
      <c r="L452" s="46"/>
      <c r="M452" s="229" t="s">
        <v>30</v>
      </c>
      <c r="N452" s="230" t="s">
        <v>47</v>
      </c>
      <c r="O452" s="86"/>
      <c r="P452" s="231">
        <f>O452*H452</f>
        <v>0</v>
      </c>
      <c r="Q452" s="231">
        <v>0.00019000000000000001</v>
      </c>
      <c r="R452" s="231">
        <f>Q452*H452</f>
        <v>0.098799999999999999</v>
      </c>
      <c r="S452" s="231">
        <v>0</v>
      </c>
      <c r="T452" s="232">
        <f>S452*H452</f>
        <v>0</v>
      </c>
      <c r="U452" s="40"/>
      <c r="V452" s="40"/>
      <c r="W452" s="40"/>
      <c r="X452" s="40"/>
      <c r="Y452" s="40"/>
      <c r="Z452" s="40"/>
      <c r="AA452" s="40"/>
      <c r="AB452" s="40"/>
      <c r="AC452" s="40"/>
      <c r="AD452" s="40"/>
      <c r="AE452" s="40"/>
      <c r="AR452" s="233" t="s">
        <v>146</v>
      </c>
      <c r="AT452" s="233" t="s">
        <v>141</v>
      </c>
      <c r="AU452" s="233" t="s">
        <v>87</v>
      </c>
      <c r="AY452" s="18" t="s">
        <v>139</v>
      </c>
      <c r="BE452" s="234">
        <f>IF(N452="základní",J452,0)</f>
        <v>0</v>
      </c>
      <c r="BF452" s="234">
        <f>IF(N452="snížená",J452,0)</f>
        <v>0</v>
      </c>
      <c r="BG452" s="234">
        <f>IF(N452="zákl. přenesená",J452,0)</f>
        <v>0</v>
      </c>
      <c r="BH452" s="234">
        <f>IF(N452="sníž. přenesená",J452,0)</f>
        <v>0</v>
      </c>
      <c r="BI452" s="234">
        <f>IF(N452="nulová",J452,0)</f>
        <v>0</v>
      </c>
      <c r="BJ452" s="18" t="s">
        <v>84</v>
      </c>
      <c r="BK452" s="234">
        <f>ROUND(I452*H452,2)</f>
        <v>0</v>
      </c>
      <c r="BL452" s="18" t="s">
        <v>146</v>
      </c>
      <c r="BM452" s="233" t="s">
        <v>666</v>
      </c>
    </row>
    <row r="453" s="15" customFormat="1">
      <c r="A453" s="15"/>
      <c r="B453" s="258"/>
      <c r="C453" s="259"/>
      <c r="D453" s="237" t="s">
        <v>148</v>
      </c>
      <c r="E453" s="260" t="s">
        <v>30</v>
      </c>
      <c r="F453" s="261" t="s">
        <v>667</v>
      </c>
      <c r="G453" s="259"/>
      <c r="H453" s="260" t="s">
        <v>30</v>
      </c>
      <c r="I453" s="262"/>
      <c r="J453" s="259"/>
      <c r="K453" s="259"/>
      <c r="L453" s="263"/>
      <c r="M453" s="264"/>
      <c r="N453" s="265"/>
      <c r="O453" s="265"/>
      <c r="P453" s="265"/>
      <c r="Q453" s="265"/>
      <c r="R453" s="265"/>
      <c r="S453" s="265"/>
      <c r="T453" s="266"/>
      <c r="U453" s="15"/>
      <c r="V453" s="15"/>
      <c r="W453" s="15"/>
      <c r="X453" s="15"/>
      <c r="Y453" s="15"/>
      <c r="Z453" s="15"/>
      <c r="AA453" s="15"/>
      <c r="AB453" s="15"/>
      <c r="AC453" s="15"/>
      <c r="AD453" s="15"/>
      <c r="AE453" s="15"/>
      <c r="AT453" s="267" t="s">
        <v>148</v>
      </c>
      <c r="AU453" s="267" t="s">
        <v>87</v>
      </c>
      <c r="AV453" s="15" t="s">
        <v>84</v>
      </c>
      <c r="AW453" s="15" t="s">
        <v>37</v>
      </c>
      <c r="AX453" s="15" t="s">
        <v>76</v>
      </c>
      <c r="AY453" s="267" t="s">
        <v>139</v>
      </c>
    </row>
    <row r="454" s="13" customFormat="1">
      <c r="A454" s="13"/>
      <c r="B454" s="235"/>
      <c r="C454" s="236"/>
      <c r="D454" s="237" t="s">
        <v>148</v>
      </c>
      <c r="E454" s="238" t="s">
        <v>30</v>
      </c>
      <c r="F454" s="239" t="s">
        <v>668</v>
      </c>
      <c r="G454" s="236"/>
      <c r="H454" s="240">
        <v>520</v>
      </c>
      <c r="I454" s="241"/>
      <c r="J454" s="236"/>
      <c r="K454" s="236"/>
      <c r="L454" s="242"/>
      <c r="M454" s="243"/>
      <c r="N454" s="244"/>
      <c r="O454" s="244"/>
      <c r="P454" s="244"/>
      <c r="Q454" s="244"/>
      <c r="R454" s="244"/>
      <c r="S454" s="244"/>
      <c r="T454" s="245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6" t="s">
        <v>148</v>
      </c>
      <c r="AU454" s="246" t="s">
        <v>87</v>
      </c>
      <c r="AV454" s="13" t="s">
        <v>87</v>
      </c>
      <c r="AW454" s="13" t="s">
        <v>37</v>
      </c>
      <c r="AX454" s="13" t="s">
        <v>76</v>
      </c>
      <c r="AY454" s="246" t="s">
        <v>139</v>
      </c>
    </row>
    <row r="455" s="14" customFormat="1">
      <c r="A455" s="14"/>
      <c r="B455" s="247"/>
      <c r="C455" s="248"/>
      <c r="D455" s="237" t="s">
        <v>148</v>
      </c>
      <c r="E455" s="249" t="s">
        <v>30</v>
      </c>
      <c r="F455" s="250" t="s">
        <v>150</v>
      </c>
      <c r="G455" s="248"/>
      <c r="H455" s="251">
        <v>520</v>
      </c>
      <c r="I455" s="252"/>
      <c r="J455" s="248"/>
      <c r="K455" s="248"/>
      <c r="L455" s="253"/>
      <c r="M455" s="254"/>
      <c r="N455" s="255"/>
      <c r="O455" s="255"/>
      <c r="P455" s="255"/>
      <c r="Q455" s="255"/>
      <c r="R455" s="255"/>
      <c r="S455" s="255"/>
      <c r="T455" s="256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57" t="s">
        <v>148</v>
      </c>
      <c r="AU455" s="257" t="s">
        <v>87</v>
      </c>
      <c r="AV455" s="14" t="s">
        <v>146</v>
      </c>
      <c r="AW455" s="14" t="s">
        <v>37</v>
      </c>
      <c r="AX455" s="14" t="s">
        <v>84</v>
      </c>
      <c r="AY455" s="257" t="s">
        <v>139</v>
      </c>
    </row>
    <row r="456" s="2" customFormat="1" ht="16.5" customHeight="1">
      <c r="A456" s="40"/>
      <c r="B456" s="41"/>
      <c r="C456" s="222" t="s">
        <v>669</v>
      </c>
      <c r="D456" s="222" t="s">
        <v>141</v>
      </c>
      <c r="E456" s="223" t="s">
        <v>670</v>
      </c>
      <c r="F456" s="224" t="s">
        <v>671</v>
      </c>
      <c r="G456" s="225" t="s">
        <v>185</v>
      </c>
      <c r="H456" s="226">
        <v>493</v>
      </c>
      <c r="I456" s="227"/>
      <c r="J456" s="228">
        <f>ROUND(I456*H456,2)</f>
        <v>0</v>
      </c>
      <c r="K456" s="224" t="s">
        <v>145</v>
      </c>
      <c r="L456" s="46"/>
      <c r="M456" s="229" t="s">
        <v>30</v>
      </c>
      <c r="N456" s="230" t="s">
        <v>47</v>
      </c>
      <c r="O456" s="86"/>
      <c r="P456" s="231">
        <f>O456*H456</f>
        <v>0</v>
      </c>
      <c r="Q456" s="231">
        <v>9.0000000000000006E-05</v>
      </c>
      <c r="R456" s="231">
        <f>Q456*H456</f>
        <v>0.04437</v>
      </c>
      <c r="S456" s="231">
        <v>0</v>
      </c>
      <c r="T456" s="232">
        <f>S456*H456</f>
        <v>0</v>
      </c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R456" s="233" t="s">
        <v>146</v>
      </c>
      <c r="AT456" s="233" t="s">
        <v>141</v>
      </c>
      <c r="AU456" s="233" t="s">
        <v>87</v>
      </c>
      <c r="AY456" s="18" t="s">
        <v>139</v>
      </c>
      <c r="BE456" s="234">
        <f>IF(N456="základní",J456,0)</f>
        <v>0</v>
      </c>
      <c r="BF456" s="234">
        <f>IF(N456="snížená",J456,0)</f>
        <v>0</v>
      </c>
      <c r="BG456" s="234">
        <f>IF(N456="zákl. přenesená",J456,0)</f>
        <v>0</v>
      </c>
      <c r="BH456" s="234">
        <f>IF(N456="sníž. přenesená",J456,0)</f>
        <v>0</v>
      </c>
      <c r="BI456" s="234">
        <f>IF(N456="nulová",J456,0)</f>
        <v>0</v>
      </c>
      <c r="BJ456" s="18" t="s">
        <v>84</v>
      </c>
      <c r="BK456" s="234">
        <f>ROUND(I456*H456,2)</f>
        <v>0</v>
      </c>
      <c r="BL456" s="18" t="s">
        <v>146</v>
      </c>
      <c r="BM456" s="233" t="s">
        <v>672</v>
      </c>
    </row>
    <row r="457" s="15" customFormat="1">
      <c r="A457" s="15"/>
      <c r="B457" s="258"/>
      <c r="C457" s="259"/>
      <c r="D457" s="237" t="s">
        <v>148</v>
      </c>
      <c r="E457" s="260" t="s">
        <v>30</v>
      </c>
      <c r="F457" s="261" t="s">
        <v>673</v>
      </c>
      <c r="G457" s="259"/>
      <c r="H457" s="260" t="s">
        <v>30</v>
      </c>
      <c r="I457" s="262"/>
      <c r="J457" s="259"/>
      <c r="K457" s="259"/>
      <c r="L457" s="263"/>
      <c r="M457" s="264"/>
      <c r="N457" s="265"/>
      <c r="O457" s="265"/>
      <c r="P457" s="265"/>
      <c r="Q457" s="265"/>
      <c r="R457" s="265"/>
      <c r="S457" s="265"/>
      <c r="T457" s="266"/>
      <c r="U457" s="15"/>
      <c r="V457" s="15"/>
      <c r="W457" s="15"/>
      <c r="X457" s="15"/>
      <c r="Y457" s="15"/>
      <c r="Z457" s="15"/>
      <c r="AA457" s="15"/>
      <c r="AB457" s="15"/>
      <c r="AC457" s="15"/>
      <c r="AD457" s="15"/>
      <c r="AE457" s="15"/>
      <c r="AT457" s="267" t="s">
        <v>148</v>
      </c>
      <c r="AU457" s="267" t="s">
        <v>87</v>
      </c>
      <c r="AV457" s="15" t="s">
        <v>84</v>
      </c>
      <c r="AW457" s="15" t="s">
        <v>37</v>
      </c>
      <c r="AX457" s="15" t="s">
        <v>76</v>
      </c>
      <c r="AY457" s="267" t="s">
        <v>139</v>
      </c>
    </row>
    <row r="458" s="13" customFormat="1">
      <c r="A458" s="13"/>
      <c r="B458" s="235"/>
      <c r="C458" s="236"/>
      <c r="D458" s="237" t="s">
        <v>148</v>
      </c>
      <c r="E458" s="238" t="s">
        <v>30</v>
      </c>
      <c r="F458" s="239" t="s">
        <v>474</v>
      </c>
      <c r="G458" s="236"/>
      <c r="H458" s="240">
        <v>488</v>
      </c>
      <c r="I458" s="241"/>
      <c r="J458" s="236"/>
      <c r="K458" s="236"/>
      <c r="L458" s="242"/>
      <c r="M458" s="243"/>
      <c r="N458" s="244"/>
      <c r="O458" s="244"/>
      <c r="P458" s="244"/>
      <c r="Q458" s="244"/>
      <c r="R458" s="244"/>
      <c r="S458" s="244"/>
      <c r="T458" s="245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46" t="s">
        <v>148</v>
      </c>
      <c r="AU458" s="246" t="s">
        <v>87</v>
      </c>
      <c r="AV458" s="13" t="s">
        <v>87</v>
      </c>
      <c r="AW458" s="13" t="s">
        <v>37</v>
      </c>
      <c r="AX458" s="13" t="s">
        <v>76</v>
      </c>
      <c r="AY458" s="246" t="s">
        <v>139</v>
      </c>
    </row>
    <row r="459" s="13" customFormat="1">
      <c r="A459" s="13"/>
      <c r="B459" s="235"/>
      <c r="C459" s="236"/>
      <c r="D459" s="237" t="s">
        <v>148</v>
      </c>
      <c r="E459" s="238" t="s">
        <v>30</v>
      </c>
      <c r="F459" s="239" t="s">
        <v>475</v>
      </c>
      <c r="G459" s="236"/>
      <c r="H459" s="240">
        <v>5</v>
      </c>
      <c r="I459" s="241"/>
      <c r="J459" s="236"/>
      <c r="K459" s="236"/>
      <c r="L459" s="242"/>
      <c r="M459" s="243"/>
      <c r="N459" s="244"/>
      <c r="O459" s="244"/>
      <c r="P459" s="244"/>
      <c r="Q459" s="244"/>
      <c r="R459" s="244"/>
      <c r="S459" s="244"/>
      <c r="T459" s="245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6" t="s">
        <v>148</v>
      </c>
      <c r="AU459" s="246" t="s">
        <v>87</v>
      </c>
      <c r="AV459" s="13" t="s">
        <v>87</v>
      </c>
      <c r="AW459" s="13" t="s">
        <v>37</v>
      </c>
      <c r="AX459" s="13" t="s">
        <v>76</v>
      </c>
      <c r="AY459" s="246" t="s">
        <v>139</v>
      </c>
    </row>
    <row r="460" s="14" customFormat="1">
      <c r="A460" s="14"/>
      <c r="B460" s="247"/>
      <c r="C460" s="248"/>
      <c r="D460" s="237" t="s">
        <v>148</v>
      </c>
      <c r="E460" s="249" t="s">
        <v>30</v>
      </c>
      <c r="F460" s="250" t="s">
        <v>150</v>
      </c>
      <c r="G460" s="248"/>
      <c r="H460" s="251">
        <v>493</v>
      </c>
      <c r="I460" s="252"/>
      <c r="J460" s="248"/>
      <c r="K460" s="248"/>
      <c r="L460" s="253"/>
      <c r="M460" s="254"/>
      <c r="N460" s="255"/>
      <c r="O460" s="255"/>
      <c r="P460" s="255"/>
      <c r="Q460" s="255"/>
      <c r="R460" s="255"/>
      <c r="S460" s="255"/>
      <c r="T460" s="256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7" t="s">
        <v>148</v>
      </c>
      <c r="AU460" s="257" t="s">
        <v>87</v>
      </c>
      <c r="AV460" s="14" t="s">
        <v>146</v>
      </c>
      <c r="AW460" s="14" t="s">
        <v>37</v>
      </c>
      <c r="AX460" s="14" t="s">
        <v>84</v>
      </c>
      <c r="AY460" s="257" t="s">
        <v>139</v>
      </c>
    </row>
    <row r="461" s="2" customFormat="1" ht="16.5" customHeight="1">
      <c r="A461" s="40"/>
      <c r="B461" s="41"/>
      <c r="C461" s="222" t="s">
        <v>674</v>
      </c>
      <c r="D461" s="222" t="s">
        <v>141</v>
      </c>
      <c r="E461" s="223" t="s">
        <v>675</v>
      </c>
      <c r="F461" s="224" t="s">
        <v>676</v>
      </c>
      <c r="G461" s="225" t="s">
        <v>185</v>
      </c>
      <c r="H461" s="226">
        <v>520</v>
      </c>
      <c r="I461" s="227"/>
      <c r="J461" s="228">
        <f>ROUND(I461*H461,2)</f>
        <v>0</v>
      </c>
      <c r="K461" s="224" t="s">
        <v>30</v>
      </c>
      <c r="L461" s="46"/>
      <c r="M461" s="229" t="s">
        <v>30</v>
      </c>
      <c r="N461" s="230" t="s">
        <v>47</v>
      </c>
      <c r="O461" s="86"/>
      <c r="P461" s="231">
        <f>O461*H461</f>
        <v>0</v>
      </c>
      <c r="Q461" s="231">
        <v>0</v>
      </c>
      <c r="R461" s="231">
        <f>Q461*H461</f>
        <v>0</v>
      </c>
      <c r="S461" s="231">
        <v>0</v>
      </c>
      <c r="T461" s="232">
        <f>S461*H461</f>
        <v>0</v>
      </c>
      <c r="U461" s="40"/>
      <c r="V461" s="40"/>
      <c r="W461" s="40"/>
      <c r="X461" s="40"/>
      <c r="Y461" s="40"/>
      <c r="Z461" s="40"/>
      <c r="AA461" s="40"/>
      <c r="AB461" s="40"/>
      <c r="AC461" s="40"/>
      <c r="AD461" s="40"/>
      <c r="AE461" s="40"/>
      <c r="AR461" s="233" t="s">
        <v>146</v>
      </c>
      <c r="AT461" s="233" t="s">
        <v>141</v>
      </c>
      <c r="AU461" s="233" t="s">
        <v>87</v>
      </c>
      <c r="AY461" s="18" t="s">
        <v>139</v>
      </c>
      <c r="BE461" s="234">
        <f>IF(N461="základní",J461,0)</f>
        <v>0</v>
      </c>
      <c r="BF461" s="234">
        <f>IF(N461="snížená",J461,0)</f>
        <v>0</v>
      </c>
      <c r="BG461" s="234">
        <f>IF(N461="zákl. přenesená",J461,0)</f>
        <v>0</v>
      </c>
      <c r="BH461" s="234">
        <f>IF(N461="sníž. přenesená",J461,0)</f>
        <v>0</v>
      </c>
      <c r="BI461" s="234">
        <f>IF(N461="nulová",J461,0)</f>
        <v>0</v>
      </c>
      <c r="BJ461" s="18" t="s">
        <v>84</v>
      </c>
      <c r="BK461" s="234">
        <f>ROUND(I461*H461,2)</f>
        <v>0</v>
      </c>
      <c r="BL461" s="18" t="s">
        <v>146</v>
      </c>
      <c r="BM461" s="233" t="s">
        <v>677</v>
      </c>
    </row>
    <row r="462" s="13" customFormat="1">
      <c r="A462" s="13"/>
      <c r="B462" s="235"/>
      <c r="C462" s="236"/>
      <c r="D462" s="237" t="s">
        <v>148</v>
      </c>
      <c r="E462" s="238" t="s">
        <v>30</v>
      </c>
      <c r="F462" s="239" t="s">
        <v>668</v>
      </c>
      <c r="G462" s="236"/>
      <c r="H462" s="240">
        <v>520</v>
      </c>
      <c r="I462" s="241"/>
      <c r="J462" s="236"/>
      <c r="K462" s="236"/>
      <c r="L462" s="242"/>
      <c r="M462" s="243"/>
      <c r="N462" s="244"/>
      <c r="O462" s="244"/>
      <c r="P462" s="244"/>
      <c r="Q462" s="244"/>
      <c r="R462" s="244"/>
      <c r="S462" s="244"/>
      <c r="T462" s="245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6" t="s">
        <v>148</v>
      </c>
      <c r="AU462" s="246" t="s">
        <v>87</v>
      </c>
      <c r="AV462" s="13" t="s">
        <v>87</v>
      </c>
      <c r="AW462" s="13" t="s">
        <v>37</v>
      </c>
      <c r="AX462" s="13" t="s">
        <v>76</v>
      </c>
      <c r="AY462" s="246" t="s">
        <v>139</v>
      </c>
    </row>
    <row r="463" s="14" customFormat="1">
      <c r="A463" s="14"/>
      <c r="B463" s="247"/>
      <c r="C463" s="248"/>
      <c r="D463" s="237" t="s">
        <v>148</v>
      </c>
      <c r="E463" s="249" t="s">
        <v>30</v>
      </c>
      <c r="F463" s="250" t="s">
        <v>150</v>
      </c>
      <c r="G463" s="248"/>
      <c r="H463" s="251">
        <v>520</v>
      </c>
      <c r="I463" s="252"/>
      <c r="J463" s="248"/>
      <c r="K463" s="248"/>
      <c r="L463" s="253"/>
      <c r="M463" s="254"/>
      <c r="N463" s="255"/>
      <c r="O463" s="255"/>
      <c r="P463" s="255"/>
      <c r="Q463" s="255"/>
      <c r="R463" s="255"/>
      <c r="S463" s="255"/>
      <c r="T463" s="256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57" t="s">
        <v>148</v>
      </c>
      <c r="AU463" s="257" t="s">
        <v>87</v>
      </c>
      <c r="AV463" s="14" t="s">
        <v>146</v>
      </c>
      <c r="AW463" s="14" t="s">
        <v>37</v>
      </c>
      <c r="AX463" s="14" t="s">
        <v>84</v>
      </c>
      <c r="AY463" s="257" t="s">
        <v>139</v>
      </c>
    </row>
    <row r="464" s="2" customFormat="1" ht="16.5" customHeight="1">
      <c r="A464" s="40"/>
      <c r="B464" s="41"/>
      <c r="C464" s="222" t="s">
        <v>678</v>
      </c>
      <c r="D464" s="222" t="s">
        <v>141</v>
      </c>
      <c r="E464" s="223" t="s">
        <v>679</v>
      </c>
      <c r="F464" s="224" t="s">
        <v>680</v>
      </c>
      <c r="G464" s="225" t="s">
        <v>401</v>
      </c>
      <c r="H464" s="226">
        <v>4</v>
      </c>
      <c r="I464" s="227"/>
      <c r="J464" s="228">
        <f>ROUND(I464*H464,2)</f>
        <v>0</v>
      </c>
      <c r="K464" s="224" t="s">
        <v>30</v>
      </c>
      <c r="L464" s="46"/>
      <c r="M464" s="229" t="s">
        <v>30</v>
      </c>
      <c r="N464" s="230" t="s">
        <v>47</v>
      </c>
      <c r="O464" s="86"/>
      <c r="P464" s="231">
        <f>O464*H464</f>
        <v>0</v>
      </c>
      <c r="Q464" s="231">
        <v>0</v>
      </c>
      <c r="R464" s="231">
        <f>Q464*H464</f>
        <v>0</v>
      </c>
      <c r="S464" s="231">
        <v>0</v>
      </c>
      <c r="T464" s="232">
        <f>S464*H464</f>
        <v>0</v>
      </c>
      <c r="U464" s="40"/>
      <c r="V464" s="40"/>
      <c r="W464" s="40"/>
      <c r="X464" s="40"/>
      <c r="Y464" s="40"/>
      <c r="Z464" s="40"/>
      <c r="AA464" s="40"/>
      <c r="AB464" s="40"/>
      <c r="AC464" s="40"/>
      <c r="AD464" s="40"/>
      <c r="AE464" s="40"/>
      <c r="AR464" s="233" t="s">
        <v>146</v>
      </c>
      <c r="AT464" s="233" t="s">
        <v>141</v>
      </c>
      <c r="AU464" s="233" t="s">
        <v>87</v>
      </c>
      <c r="AY464" s="18" t="s">
        <v>139</v>
      </c>
      <c r="BE464" s="234">
        <f>IF(N464="základní",J464,0)</f>
        <v>0</v>
      </c>
      <c r="BF464" s="234">
        <f>IF(N464="snížená",J464,0)</f>
        <v>0</v>
      </c>
      <c r="BG464" s="234">
        <f>IF(N464="zákl. přenesená",J464,0)</f>
        <v>0</v>
      </c>
      <c r="BH464" s="234">
        <f>IF(N464="sníž. přenesená",J464,0)</f>
        <v>0</v>
      </c>
      <c r="BI464" s="234">
        <f>IF(N464="nulová",J464,0)</f>
        <v>0</v>
      </c>
      <c r="BJ464" s="18" t="s">
        <v>84</v>
      </c>
      <c r="BK464" s="234">
        <f>ROUND(I464*H464,2)</f>
        <v>0</v>
      </c>
      <c r="BL464" s="18" t="s">
        <v>146</v>
      </c>
      <c r="BM464" s="233" t="s">
        <v>681</v>
      </c>
    </row>
    <row r="465" s="13" customFormat="1">
      <c r="A465" s="13"/>
      <c r="B465" s="235"/>
      <c r="C465" s="236"/>
      <c r="D465" s="237" t="s">
        <v>148</v>
      </c>
      <c r="E465" s="238" t="s">
        <v>30</v>
      </c>
      <c r="F465" s="239" t="s">
        <v>408</v>
      </c>
      <c r="G465" s="236"/>
      <c r="H465" s="240">
        <v>4</v>
      </c>
      <c r="I465" s="241"/>
      <c r="J465" s="236"/>
      <c r="K465" s="236"/>
      <c r="L465" s="242"/>
      <c r="M465" s="243"/>
      <c r="N465" s="244"/>
      <c r="O465" s="244"/>
      <c r="P465" s="244"/>
      <c r="Q465" s="244"/>
      <c r="R465" s="244"/>
      <c r="S465" s="244"/>
      <c r="T465" s="245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6" t="s">
        <v>148</v>
      </c>
      <c r="AU465" s="246" t="s">
        <v>87</v>
      </c>
      <c r="AV465" s="13" t="s">
        <v>87</v>
      </c>
      <c r="AW465" s="13" t="s">
        <v>37</v>
      </c>
      <c r="AX465" s="13" t="s">
        <v>76</v>
      </c>
      <c r="AY465" s="246" t="s">
        <v>139</v>
      </c>
    </row>
    <row r="466" s="14" customFormat="1">
      <c r="A466" s="14"/>
      <c r="B466" s="247"/>
      <c r="C466" s="248"/>
      <c r="D466" s="237" t="s">
        <v>148</v>
      </c>
      <c r="E466" s="249" t="s">
        <v>30</v>
      </c>
      <c r="F466" s="250" t="s">
        <v>150</v>
      </c>
      <c r="G466" s="248"/>
      <c r="H466" s="251">
        <v>4</v>
      </c>
      <c r="I466" s="252"/>
      <c r="J466" s="248"/>
      <c r="K466" s="248"/>
      <c r="L466" s="253"/>
      <c r="M466" s="254"/>
      <c r="N466" s="255"/>
      <c r="O466" s="255"/>
      <c r="P466" s="255"/>
      <c r="Q466" s="255"/>
      <c r="R466" s="255"/>
      <c r="S466" s="255"/>
      <c r="T466" s="256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57" t="s">
        <v>148</v>
      </c>
      <c r="AU466" s="257" t="s">
        <v>87</v>
      </c>
      <c r="AV466" s="14" t="s">
        <v>146</v>
      </c>
      <c r="AW466" s="14" t="s">
        <v>37</v>
      </c>
      <c r="AX466" s="14" t="s">
        <v>84</v>
      </c>
      <c r="AY466" s="257" t="s">
        <v>139</v>
      </c>
    </row>
    <row r="467" s="2" customFormat="1" ht="16.5" customHeight="1">
      <c r="A467" s="40"/>
      <c r="B467" s="41"/>
      <c r="C467" s="222" t="s">
        <v>682</v>
      </c>
      <c r="D467" s="222" t="s">
        <v>141</v>
      </c>
      <c r="E467" s="223" t="s">
        <v>683</v>
      </c>
      <c r="F467" s="224" t="s">
        <v>684</v>
      </c>
      <c r="G467" s="225" t="s">
        <v>685</v>
      </c>
      <c r="H467" s="226">
        <v>1</v>
      </c>
      <c r="I467" s="227"/>
      <c r="J467" s="228">
        <f>ROUND(I467*H467,2)</f>
        <v>0</v>
      </c>
      <c r="K467" s="224" t="s">
        <v>30</v>
      </c>
      <c r="L467" s="46"/>
      <c r="M467" s="229" t="s">
        <v>30</v>
      </c>
      <c r="N467" s="230" t="s">
        <v>47</v>
      </c>
      <c r="O467" s="86"/>
      <c r="P467" s="231">
        <f>O467*H467</f>
        <v>0</v>
      </c>
      <c r="Q467" s="231">
        <v>0.25</v>
      </c>
      <c r="R467" s="231">
        <f>Q467*H467</f>
        <v>0.25</v>
      </c>
      <c r="S467" s="231">
        <v>0</v>
      </c>
      <c r="T467" s="232">
        <f>S467*H467</f>
        <v>0</v>
      </c>
      <c r="U467" s="40"/>
      <c r="V467" s="40"/>
      <c r="W467" s="40"/>
      <c r="X467" s="40"/>
      <c r="Y467" s="40"/>
      <c r="Z467" s="40"/>
      <c r="AA467" s="40"/>
      <c r="AB467" s="40"/>
      <c r="AC467" s="40"/>
      <c r="AD467" s="40"/>
      <c r="AE467" s="40"/>
      <c r="AR467" s="233" t="s">
        <v>146</v>
      </c>
      <c r="AT467" s="233" t="s">
        <v>141</v>
      </c>
      <c r="AU467" s="233" t="s">
        <v>87</v>
      </c>
      <c r="AY467" s="18" t="s">
        <v>139</v>
      </c>
      <c r="BE467" s="234">
        <f>IF(N467="základní",J467,0)</f>
        <v>0</v>
      </c>
      <c r="BF467" s="234">
        <f>IF(N467="snížená",J467,0)</f>
        <v>0</v>
      </c>
      <c r="BG467" s="234">
        <f>IF(N467="zákl. přenesená",J467,0)</f>
        <v>0</v>
      </c>
      <c r="BH467" s="234">
        <f>IF(N467="sníž. přenesená",J467,0)</f>
        <v>0</v>
      </c>
      <c r="BI467" s="234">
        <f>IF(N467="nulová",J467,0)</f>
        <v>0</v>
      </c>
      <c r="BJ467" s="18" t="s">
        <v>84</v>
      </c>
      <c r="BK467" s="234">
        <f>ROUND(I467*H467,2)</f>
        <v>0</v>
      </c>
      <c r="BL467" s="18" t="s">
        <v>146</v>
      </c>
      <c r="BM467" s="233" t="s">
        <v>686</v>
      </c>
    </row>
    <row r="468" s="13" customFormat="1">
      <c r="A468" s="13"/>
      <c r="B468" s="235"/>
      <c r="C468" s="236"/>
      <c r="D468" s="237" t="s">
        <v>148</v>
      </c>
      <c r="E468" s="238" t="s">
        <v>30</v>
      </c>
      <c r="F468" s="239" t="s">
        <v>687</v>
      </c>
      <c r="G468" s="236"/>
      <c r="H468" s="240">
        <v>1</v>
      </c>
      <c r="I468" s="241"/>
      <c r="J468" s="236"/>
      <c r="K468" s="236"/>
      <c r="L468" s="242"/>
      <c r="M468" s="243"/>
      <c r="N468" s="244"/>
      <c r="O468" s="244"/>
      <c r="P468" s="244"/>
      <c r="Q468" s="244"/>
      <c r="R468" s="244"/>
      <c r="S468" s="244"/>
      <c r="T468" s="245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6" t="s">
        <v>148</v>
      </c>
      <c r="AU468" s="246" t="s">
        <v>87</v>
      </c>
      <c r="AV468" s="13" t="s">
        <v>87</v>
      </c>
      <c r="AW468" s="13" t="s">
        <v>37</v>
      </c>
      <c r="AX468" s="13" t="s">
        <v>76</v>
      </c>
      <c r="AY468" s="246" t="s">
        <v>139</v>
      </c>
    </row>
    <row r="469" s="14" customFormat="1">
      <c r="A469" s="14"/>
      <c r="B469" s="247"/>
      <c r="C469" s="248"/>
      <c r="D469" s="237" t="s">
        <v>148</v>
      </c>
      <c r="E469" s="249" t="s">
        <v>30</v>
      </c>
      <c r="F469" s="250" t="s">
        <v>150</v>
      </c>
      <c r="G469" s="248"/>
      <c r="H469" s="251">
        <v>1</v>
      </c>
      <c r="I469" s="252"/>
      <c r="J469" s="248"/>
      <c r="K469" s="248"/>
      <c r="L469" s="253"/>
      <c r="M469" s="254"/>
      <c r="N469" s="255"/>
      <c r="O469" s="255"/>
      <c r="P469" s="255"/>
      <c r="Q469" s="255"/>
      <c r="R469" s="255"/>
      <c r="S469" s="255"/>
      <c r="T469" s="256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57" t="s">
        <v>148</v>
      </c>
      <c r="AU469" s="257" t="s">
        <v>87</v>
      </c>
      <c r="AV469" s="14" t="s">
        <v>146</v>
      </c>
      <c r="AW469" s="14" t="s">
        <v>37</v>
      </c>
      <c r="AX469" s="14" t="s">
        <v>84</v>
      </c>
      <c r="AY469" s="257" t="s">
        <v>139</v>
      </c>
    </row>
    <row r="470" s="2" customFormat="1" ht="16.5" customHeight="1">
      <c r="A470" s="40"/>
      <c r="B470" s="41"/>
      <c r="C470" s="222" t="s">
        <v>688</v>
      </c>
      <c r="D470" s="222" t="s">
        <v>141</v>
      </c>
      <c r="E470" s="223" t="s">
        <v>689</v>
      </c>
      <c r="F470" s="224" t="s">
        <v>690</v>
      </c>
      <c r="G470" s="225" t="s">
        <v>185</v>
      </c>
      <c r="H470" s="226">
        <v>2.7000000000000002</v>
      </c>
      <c r="I470" s="227"/>
      <c r="J470" s="228">
        <f>ROUND(I470*H470,2)</f>
        <v>0</v>
      </c>
      <c r="K470" s="224" t="s">
        <v>30</v>
      </c>
      <c r="L470" s="46"/>
      <c r="M470" s="229" t="s">
        <v>30</v>
      </c>
      <c r="N470" s="230" t="s">
        <v>47</v>
      </c>
      <c r="O470" s="86"/>
      <c r="P470" s="231">
        <f>O470*H470</f>
        <v>0</v>
      </c>
      <c r="Q470" s="231">
        <v>0.050000000000000003</v>
      </c>
      <c r="R470" s="231">
        <f>Q470*H470</f>
        <v>0.13500000000000001</v>
      </c>
      <c r="S470" s="231">
        <v>0</v>
      </c>
      <c r="T470" s="232">
        <f>S470*H470</f>
        <v>0</v>
      </c>
      <c r="U470" s="40"/>
      <c r="V470" s="40"/>
      <c r="W470" s="40"/>
      <c r="X470" s="40"/>
      <c r="Y470" s="40"/>
      <c r="Z470" s="40"/>
      <c r="AA470" s="40"/>
      <c r="AB470" s="40"/>
      <c r="AC470" s="40"/>
      <c r="AD470" s="40"/>
      <c r="AE470" s="40"/>
      <c r="AR470" s="233" t="s">
        <v>146</v>
      </c>
      <c r="AT470" s="233" t="s">
        <v>141</v>
      </c>
      <c r="AU470" s="233" t="s">
        <v>87</v>
      </c>
      <c r="AY470" s="18" t="s">
        <v>139</v>
      </c>
      <c r="BE470" s="234">
        <f>IF(N470="základní",J470,0)</f>
        <v>0</v>
      </c>
      <c r="BF470" s="234">
        <f>IF(N470="snížená",J470,0)</f>
        <v>0</v>
      </c>
      <c r="BG470" s="234">
        <f>IF(N470="zákl. přenesená",J470,0)</f>
        <v>0</v>
      </c>
      <c r="BH470" s="234">
        <f>IF(N470="sníž. přenesená",J470,0)</f>
        <v>0</v>
      </c>
      <c r="BI470" s="234">
        <f>IF(N470="nulová",J470,0)</f>
        <v>0</v>
      </c>
      <c r="BJ470" s="18" t="s">
        <v>84</v>
      </c>
      <c r="BK470" s="234">
        <f>ROUND(I470*H470,2)</f>
        <v>0</v>
      </c>
      <c r="BL470" s="18" t="s">
        <v>146</v>
      </c>
      <c r="BM470" s="233" t="s">
        <v>691</v>
      </c>
    </row>
    <row r="471" s="13" customFormat="1">
      <c r="A471" s="13"/>
      <c r="B471" s="235"/>
      <c r="C471" s="236"/>
      <c r="D471" s="237" t="s">
        <v>148</v>
      </c>
      <c r="E471" s="238" t="s">
        <v>30</v>
      </c>
      <c r="F471" s="239" t="s">
        <v>692</v>
      </c>
      <c r="G471" s="236"/>
      <c r="H471" s="240">
        <v>2.7000000000000002</v>
      </c>
      <c r="I471" s="241"/>
      <c r="J471" s="236"/>
      <c r="K471" s="236"/>
      <c r="L471" s="242"/>
      <c r="M471" s="243"/>
      <c r="N471" s="244"/>
      <c r="O471" s="244"/>
      <c r="P471" s="244"/>
      <c r="Q471" s="244"/>
      <c r="R471" s="244"/>
      <c r="S471" s="244"/>
      <c r="T471" s="245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6" t="s">
        <v>148</v>
      </c>
      <c r="AU471" s="246" t="s">
        <v>87</v>
      </c>
      <c r="AV471" s="13" t="s">
        <v>87</v>
      </c>
      <c r="AW471" s="13" t="s">
        <v>37</v>
      </c>
      <c r="AX471" s="13" t="s">
        <v>76</v>
      </c>
      <c r="AY471" s="246" t="s">
        <v>139</v>
      </c>
    </row>
    <row r="472" s="14" customFormat="1">
      <c r="A472" s="14"/>
      <c r="B472" s="247"/>
      <c r="C472" s="248"/>
      <c r="D472" s="237" t="s">
        <v>148</v>
      </c>
      <c r="E472" s="249" t="s">
        <v>30</v>
      </c>
      <c r="F472" s="250" t="s">
        <v>150</v>
      </c>
      <c r="G472" s="248"/>
      <c r="H472" s="251">
        <v>2.7000000000000002</v>
      </c>
      <c r="I472" s="252"/>
      <c r="J472" s="248"/>
      <c r="K472" s="248"/>
      <c r="L472" s="253"/>
      <c r="M472" s="254"/>
      <c r="N472" s="255"/>
      <c r="O472" s="255"/>
      <c r="P472" s="255"/>
      <c r="Q472" s="255"/>
      <c r="R472" s="255"/>
      <c r="S472" s="255"/>
      <c r="T472" s="256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57" t="s">
        <v>148</v>
      </c>
      <c r="AU472" s="257" t="s">
        <v>87</v>
      </c>
      <c r="AV472" s="14" t="s">
        <v>146</v>
      </c>
      <c r="AW472" s="14" t="s">
        <v>37</v>
      </c>
      <c r="AX472" s="14" t="s">
        <v>84</v>
      </c>
      <c r="AY472" s="257" t="s">
        <v>139</v>
      </c>
    </row>
    <row r="473" s="2" customFormat="1" ht="16.5" customHeight="1">
      <c r="A473" s="40"/>
      <c r="B473" s="41"/>
      <c r="C473" s="222" t="s">
        <v>693</v>
      </c>
      <c r="D473" s="222" t="s">
        <v>141</v>
      </c>
      <c r="E473" s="223" t="s">
        <v>694</v>
      </c>
      <c r="F473" s="224" t="s">
        <v>695</v>
      </c>
      <c r="G473" s="225" t="s">
        <v>401</v>
      </c>
      <c r="H473" s="226">
        <v>8</v>
      </c>
      <c r="I473" s="227"/>
      <c r="J473" s="228">
        <f>ROUND(I473*H473,2)</f>
        <v>0</v>
      </c>
      <c r="K473" s="224" t="s">
        <v>30</v>
      </c>
      <c r="L473" s="46"/>
      <c r="M473" s="229" t="s">
        <v>30</v>
      </c>
      <c r="N473" s="230" t="s">
        <v>47</v>
      </c>
      <c r="O473" s="86"/>
      <c r="P473" s="231">
        <f>O473*H473</f>
        <v>0</v>
      </c>
      <c r="Q473" s="231">
        <v>0</v>
      </c>
      <c r="R473" s="231">
        <f>Q473*H473</f>
        <v>0</v>
      </c>
      <c r="S473" s="231">
        <v>0</v>
      </c>
      <c r="T473" s="232">
        <f>S473*H473</f>
        <v>0</v>
      </c>
      <c r="U473" s="40"/>
      <c r="V473" s="40"/>
      <c r="W473" s="40"/>
      <c r="X473" s="40"/>
      <c r="Y473" s="40"/>
      <c r="Z473" s="40"/>
      <c r="AA473" s="40"/>
      <c r="AB473" s="40"/>
      <c r="AC473" s="40"/>
      <c r="AD473" s="40"/>
      <c r="AE473" s="40"/>
      <c r="AR473" s="233" t="s">
        <v>146</v>
      </c>
      <c r="AT473" s="233" t="s">
        <v>141</v>
      </c>
      <c r="AU473" s="233" t="s">
        <v>87</v>
      </c>
      <c r="AY473" s="18" t="s">
        <v>139</v>
      </c>
      <c r="BE473" s="234">
        <f>IF(N473="základní",J473,0)</f>
        <v>0</v>
      </c>
      <c r="BF473" s="234">
        <f>IF(N473="snížená",J473,0)</f>
        <v>0</v>
      </c>
      <c r="BG473" s="234">
        <f>IF(N473="zákl. přenesená",J473,0)</f>
        <v>0</v>
      </c>
      <c r="BH473" s="234">
        <f>IF(N473="sníž. přenesená",J473,0)</f>
        <v>0</v>
      </c>
      <c r="BI473" s="234">
        <f>IF(N473="nulová",J473,0)</f>
        <v>0</v>
      </c>
      <c r="BJ473" s="18" t="s">
        <v>84</v>
      </c>
      <c r="BK473" s="234">
        <f>ROUND(I473*H473,2)</f>
        <v>0</v>
      </c>
      <c r="BL473" s="18" t="s">
        <v>146</v>
      </c>
      <c r="BM473" s="233" t="s">
        <v>696</v>
      </c>
    </row>
    <row r="474" s="15" customFormat="1">
      <c r="A474" s="15"/>
      <c r="B474" s="258"/>
      <c r="C474" s="259"/>
      <c r="D474" s="237" t="s">
        <v>148</v>
      </c>
      <c r="E474" s="260" t="s">
        <v>30</v>
      </c>
      <c r="F474" s="261" t="s">
        <v>697</v>
      </c>
      <c r="G474" s="259"/>
      <c r="H474" s="260" t="s">
        <v>30</v>
      </c>
      <c r="I474" s="262"/>
      <c r="J474" s="259"/>
      <c r="K474" s="259"/>
      <c r="L474" s="263"/>
      <c r="M474" s="264"/>
      <c r="N474" s="265"/>
      <c r="O474" s="265"/>
      <c r="P474" s="265"/>
      <c r="Q474" s="265"/>
      <c r="R474" s="265"/>
      <c r="S474" s="265"/>
      <c r="T474" s="266"/>
      <c r="U474" s="15"/>
      <c r="V474" s="15"/>
      <c r="W474" s="15"/>
      <c r="X474" s="15"/>
      <c r="Y474" s="15"/>
      <c r="Z474" s="15"/>
      <c r="AA474" s="15"/>
      <c r="AB474" s="15"/>
      <c r="AC474" s="15"/>
      <c r="AD474" s="15"/>
      <c r="AE474" s="15"/>
      <c r="AT474" s="267" t="s">
        <v>148</v>
      </c>
      <c r="AU474" s="267" t="s">
        <v>87</v>
      </c>
      <c r="AV474" s="15" t="s">
        <v>84</v>
      </c>
      <c r="AW474" s="15" t="s">
        <v>37</v>
      </c>
      <c r="AX474" s="15" t="s">
        <v>76</v>
      </c>
      <c r="AY474" s="267" t="s">
        <v>139</v>
      </c>
    </row>
    <row r="475" s="13" customFormat="1">
      <c r="A475" s="13"/>
      <c r="B475" s="235"/>
      <c r="C475" s="236"/>
      <c r="D475" s="237" t="s">
        <v>148</v>
      </c>
      <c r="E475" s="238" t="s">
        <v>30</v>
      </c>
      <c r="F475" s="239" t="s">
        <v>698</v>
      </c>
      <c r="G475" s="236"/>
      <c r="H475" s="240">
        <v>8</v>
      </c>
      <c r="I475" s="241"/>
      <c r="J475" s="236"/>
      <c r="K475" s="236"/>
      <c r="L475" s="242"/>
      <c r="M475" s="243"/>
      <c r="N475" s="244"/>
      <c r="O475" s="244"/>
      <c r="P475" s="244"/>
      <c r="Q475" s="244"/>
      <c r="R475" s="244"/>
      <c r="S475" s="244"/>
      <c r="T475" s="245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46" t="s">
        <v>148</v>
      </c>
      <c r="AU475" s="246" t="s">
        <v>87</v>
      </c>
      <c r="AV475" s="13" t="s">
        <v>87</v>
      </c>
      <c r="AW475" s="13" t="s">
        <v>37</v>
      </c>
      <c r="AX475" s="13" t="s">
        <v>76</v>
      </c>
      <c r="AY475" s="246" t="s">
        <v>139</v>
      </c>
    </row>
    <row r="476" s="14" customFormat="1">
      <c r="A476" s="14"/>
      <c r="B476" s="247"/>
      <c r="C476" s="248"/>
      <c r="D476" s="237" t="s">
        <v>148</v>
      </c>
      <c r="E476" s="249" t="s">
        <v>30</v>
      </c>
      <c r="F476" s="250" t="s">
        <v>150</v>
      </c>
      <c r="G476" s="248"/>
      <c r="H476" s="251">
        <v>8</v>
      </c>
      <c r="I476" s="252"/>
      <c r="J476" s="248"/>
      <c r="K476" s="248"/>
      <c r="L476" s="253"/>
      <c r="M476" s="254"/>
      <c r="N476" s="255"/>
      <c r="O476" s="255"/>
      <c r="P476" s="255"/>
      <c r="Q476" s="255"/>
      <c r="R476" s="255"/>
      <c r="S476" s="255"/>
      <c r="T476" s="256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57" t="s">
        <v>148</v>
      </c>
      <c r="AU476" s="257" t="s">
        <v>87</v>
      </c>
      <c r="AV476" s="14" t="s">
        <v>146</v>
      </c>
      <c r="AW476" s="14" t="s">
        <v>37</v>
      </c>
      <c r="AX476" s="14" t="s">
        <v>84</v>
      </c>
      <c r="AY476" s="257" t="s">
        <v>139</v>
      </c>
    </row>
    <row r="477" s="2" customFormat="1" ht="16.5" customHeight="1">
      <c r="A477" s="40"/>
      <c r="B477" s="41"/>
      <c r="C477" s="222" t="s">
        <v>699</v>
      </c>
      <c r="D477" s="222" t="s">
        <v>141</v>
      </c>
      <c r="E477" s="223" t="s">
        <v>700</v>
      </c>
      <c r="F477" s="224" t="s">
        <v>701</v>
      </c>
      <c r="G477" s="225" t="s">
        <v>401</v>
      </c>
      <c r="H477" s="226">
        <v>1</v>
      </c>
      <c r="I477" s="227"/>
      <c r="J477" s="228">
        <f>ROUND(I477*H477,2)</f>
        <v>0</v>
      </c>
      <c r="K477" s="224" t="s">
        <v>30</v>
      </c>
      <c r="L477" s="46"/>
      <c r="M477" s="229" t="s">
        <v>30</v>
      </c>
      <c r="N477" s="230" t="s">
        <v>47</v>
      </c>
      <c r="O477" s="86"/>
      <c r="P477" s="231">
        <f>O477*H477</f>
        <v>0</v>
      </c>
      <c r="Q477" s="231">
        <v>0.019</v>
      </c>
      <c r="R477" s="231">
        <f>Q477*H477</f>
        <v>0.019</v>
      </c>
      <c r="S477" s="231">
        <v>0</v>
      </c>
      <c r="T477" s="232">
        <f>S477*H477</f>
        <v>0</v>
      </c>
      <c r="U477" s="40"/>
      <c r="V477" s="40"/>
      <c r="W477" s="40"/>
      <c r="X477" s="40"/>
      <c r="Y477" s="40"/>
      <c r="Z477" s="40"/>
      <c r="AA477" s="40"/>
      <c r="AB477" s="40"/>
      <c r="AC477" s="40"/>
      <c r="AD477" s="40"/>
      <c r="AE477" s="40"/>
      <c r="AR477" s="233" t="s">
        <v>146</v>
      </c>
      <c r="AT477" s="233" t="s">
        <v>141</v>
      </c>
      <c r="AU477" s="233" t="s">
        <v>87</v>
      </c>
      <c r="AY477" s="18" t="s">
        <v>139</v>
      </c>
      <c r="BE477" s="234">
        <f>IF(N477="základní",J477,0)</f>
        <v>0</v>
      </c>
      <c r="BF477" s="234">
        <f>IF(N477="snížená",J477,0)</f>
        <v>0</v>
      </c>
      <c r="BG477" s="234">
        <f>IF(N477="zákl. přenesená",J477,0)</f>
        <v>0</v>
      </c>
      <c r="BH477" s="234">
        <f>IF(N477="sníž. přenesená",J477,0)</f>
        <v>0</v>
      </c>
      <c r="BI477" s="234">
        <f>IF(N477="nulová",J477,0)</f>
        <v>0</v>
      </c>
      <c r="BJ477" s="18" t="s">
        <v>84</v>
      </c>
      <c r="BK477" s="234">
        <f>ROUND(I477*H477,2)</f>
        <v>0</v>
      </c>
      <c r="BL477" s="18" t="s">
        <v>146</v>
      </c>
      <c r="BM477" s="233" t="s">
        <v>702</v>
      </c>
    </row>
    <row r="478" s="13" customFormat="1">
      <c r="A478" s="13"/>
      <c r="B478" s="235"/>
      <c r="C478" s="236"/>
      <c r="D478" s="237" t="s">
        <v>148</v>
      </c>
      <c r="E478" s="238" t="s">
        <v>30</v>
      </c>
      <c r="F478" s="239" t="s">
        <v>703</v>
      </c>
      <c r="G478" s="236"/>
      <c r="H478" s="240">
        <v>1</v>
      </c>
      <c r="I478" s="241"/>
      <c r="J478" s="236"/>
      <c r="K478" s="236"/>
      <c r="L478" s="242"/>
      <c r="M478" s="243"/>
      <c r="N478" s="244"/>
      <c r="O478" s="244"/>
      <c r="P478" s="244"/>
      <c r="Q478" s="244"/>
      <c r="R478" s="244"/>
      <c r="S478" s="244"/>
      <c r="T478" s="245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6" t="s">
        <v>148</v>
      </c>
      <c r="AU478" s="246" t="s">
        <v>87</v>
      </c>
      <c r="AV478" s="13" t="s">
        <v>87</v>
      </c>
      <c r="AW478" s="13" t="s">
        <v>37</v>
      </c>
      <c r="AX478" s="13" t="s">
        <v>76</v>
      </c>
      <c r="AY478" s="246" t="s">
        <v>139</v>
      </c>
    </row>
    <row r="479" s="14" customFormat="1">
      <c r="A479" s="14"/>
      <c r="B479" s="247"/>
      <c r="C479" s="248"/>
      <c r="D479" s="237" t="s">
        <v>148</v>
      </c>
      <c r="E479" s="249" t="s">
        <v>30</v>
      </c>
      <c r="F479" s="250" t="s">
        <v>150</v>
      </c>
      <c r="G479" s="248"/>
      <c r="H479" s="251">
        <v>1</v>
      </c>
      <c r="I479" s="252"/>
      <c r="J479" s="248"/>
      <c r="K479" s="248"/>
      <c r="L479" s="253"/>
      <c r="M479" s="254"/>
      <c r="N479" s="255"/>
      <c r="O479" s="255"/>
      <c r="P479" s="255"/>
      <c r="Q479" s="255"/>
      <c r="R479" s="255"/>
      <c r="S479" s="255"/>
      <c r="T479" s="256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57" t="s">
        <v>148</v>
      </c>
      <c r="AU479" s="257" t="s">
        <v>87</v>
      </c>
      <c r="AV479" s="14" t="s">
        <v>146</v>
      </c>
      <c r="AW479" s="14" t="s">
        <v>37</v>
      </c>
      <c r="AX479" s="14" t="s">
        <v>84</v>
      </c>
      <c r="AY479" s="257" t="s">
        <v>139</v>
      </c>
    </row>
    <row r="480" s="2" customFormat="1" ht="16.5" customHeight="1">
      <c r="A480" s="40"/>
      <c r="B480" s="41"/>
      <c r="C480" s="222" t="s">
        <v>704</v>
      </c>
      <c r="D480" s="222" t="s">
        <v>141</v>
      </c>
      <c r="E480" s="223" t="s">
        <v>705</v>
      </c>
      <c r="F480" s="224" t="s">
        <v>706</v>
      </c>
      <c r="G480" s="225" t="s">
        <v>401</v>
      </c>
      <c r="H480" s="226">
        <v>1</v>
      </c>
      <c r="I480" s="227"/>
      <c r="J480" s="228">
        <f>ROUND(I480*H480,2)</f>
        <v>0</v>
      </c>
      <c r="K480" s="224" t="s">
        <v>30</v>
      </c>
      <c r="L480" s="46"/>
      <c r="M480" s="229" t="s">
        <v>30</v>
      </c>
      <c r="N480" s="230" t="s">
        <v>47</v>
      </c>
      <c r="O480" s="86"/>
      <c r="P480" s="231">
        <f>O480*H480</f>
        <v>0</v>
      </c>
      <c r="Q480" s="231">
        <v>0.037999999999999999</v>
      </c>
      <c r="R480" s="231">
        <f>Q480*H480</f>
        <v>0.037999999999999999</v>
      </c>
      <c r="S480" s="231">
        <v>0</v>
      </c>
      <c r="T480" s="232">
        <f>S480*H480</f>
        <v>0</v>
      </c>
      <c r="U480" s="40"/>
      <c r="V480" s="40"/>
      <c r="W480" s="40"/>
      <c r="X480" s="40"/>
      <c r="Y480" s="40"/>
      <c r="Z480" s="40"/>
      <c r="AA480" s="40"/>
      <c r="AB480" s="40"/>
      <c r="AC480" s="40"/>
      <c r="AD480" s="40"/>
      <c r="AE480" s="40"/>
      <c r="AR480" s="233" t="s">
        <v>146</v>
      </c>
      <c r="AT480" s="233" t="s">
        <v>141</v>
      </c>
      <c r="AU480" s="233" t="s">
        <v>87</v>
      </c>
      <c r="AY480" s="18" t="s">
        <v>139</v>
      </c>
      <c r="BE480" s="234">
        <f>IF(N480="základní",J480,0)</f>
        <v>0</v>
      </c>
      <c r="BF480" s="234">
        <f>IF(N480="snížená",J480,0)</f>
        <v>0</v>
      </c>
      <c r="BG480" s="234">
        <f>IF(N480="zákl. přenesená",J480,0)</f>
        <v>0</v>
      </c>
      <c r="BH480" s="234">
        <f>IF(N480="sníž. přenesená",J480,0)</f>
        <v>0</v>
      </c>
      <c r="BI480" s="234">
        <f>IF(N480="nulová",J480,0)</f>
        <v>0</v>
      </c>
      <c r="BJ480" s="18" t="s">
        <v>84</v>
      </c>
      <c r="BK480" s="234">
        <f>ROUND(I480*H480,2)</f>
        <v>0</v>
      </c>
      <c r="BL480" s="18" t="s">
        <v>146</v>
      </c>
      <c r="BM480" s="233" t="s">
        <v>707</v>
      </c>
    </row>
    <row r="481" s="13" customFormat="1">
      <c r="A481" s="13"/>
      <c r="B481" s="235"/>
      <c r="C481" s="236"/>
      <c r="D481" s="237" t="s">
        <v>148</v>
      </c>
      <c r="E481" s="238" t="s">
        <v>30</v>
      </c>
      <c r="F481" s="239" t="s">
        <v>703</v>
      </c>
      <c r="G481" s="236"/>
      <c r="H481" s="240">
        <v>1</v>
      </c>
      <c r="I481" s="241"/>
      <c r="J481" s="236"/>
      <c r="K481" s="236"/>
      <c r="L481" s="242"/>
      <c r="M481" s="243"/>
      <c r="N481" s="244"/>
      <c r="O481" s="244"/>
      <c r="P481" s="244"/>
      <c r="Q481" s="244"/>
      <c r="R481" s="244"/>
      <c r="S481" s="244"/>
      <c r="T481" s="245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46" t="s">
        <v>148</v>
      </c>
      <c r="AU481" s="246" t="s">
        <v>87</v>
      </c>
      <c r="AV481" s="13" t="s">
        <v>87</v>
      </c>
      <c r="AW481" s="13" t="s">
        <v>37</v>
      </c>
      <c r="AX481" s="13" t="s">
        <v>76</v>
      </c>
      <c r="AY481" s="246" t="s">
        <v>139</v>
      </c>
    </row>
    <row r="482" s="14" customFormat="1">
      <c r="A482" s="14"/>
      <c r="B482" s="247"/>
      <c r="C482" s="248"/>
      <c r="D482" s="237" t="s">
        <v>148</v>
      </c>
      <c r="E482" s="249" t="s">
        <v>30</v>
      </c>
      <c r="F482" s="250" t="s">
        <v>150</v>
      </c>
      <c r="G482" s="248"/>
      <c r="H482" s="251">
        <v>1</v>
      </c>
      <c r="I482" s="252"/>
      <c r="J482" s="248"/>
      <c r="K482" s="248"/>
      <c r="L482" s="253"/>
      <c r="M482" s="254"/>
      <c r="N482" s="255"/>
      <c r="O482" s="255"/>
      <c r="P482" s="255"/>
      <c r="Q482" s="255"/>
      <c r="R482" s="255"/>
      <c r="S482" s="255"/>
      <c r="T482" s="256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57" t="s">
        <v>148</v>
      </c>
      <c r="AU482" s="257" t="s">
        <v>87</v>
      </c>
      <c r="AV482" s="14" t="s">
        <v>146</v>
      </c>
      <c r="AW482" s="14" t="s">
        <v>37</v>
      </c>
      <c r="AX482" s="14" t="s">
        <v>84</v>
      </c>
      <c r="AY482" s="257" t="s">
        <v>139</v>
      </c>
    </row>
    <row r="483" s="12" customFormat="1" ht="22.8" customHeight="1">
      <c r="A483" s="12"/>
      <c r="B483" s="206"/>
      <c r="C483" s="207"/>
      <c r="D483" s="208" t="s">
        <v>75</v>
      </c>
      <c r="E483" s="220" t="s">
        <v>189</v>
      </c>
      <c r="F483" s="220" t="s">
        <v>708</v>
      </c>
      <c r="G483" s="207"/>
      <c r="H483" s="207"/>
      <c r="I483" s="210"/>
      <c r="J483" s="221">
        <f>BK483</f>
        <v>0</v>
      </c>
      <c r="K483" s="207"/>
      <c r="L483" s="212"/>
      <c r="M483" s="213"/>
      <c r="N483" s="214"/>
      <c r="O483" s="214"/>
      <c r="P483" s="215">
        <f>SUM(P484:P533)</f>
        <v>0</v>
      </c>
      <c r="Q483" s="214"/>
      <c r="R483" s="215">
        <f>SUM(R484:R533)</f>
        <v>4.7135790000000011</v>
      </c>
      <c r="S483" s="214"/>
      <c r="T483" s="216">
        <f>SUM(T484:T533)</f>
        <v>19.409988000000002</v>
      </c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R483" s="217" t="s">
        <v>84</v>
      </c>
      <c r="AT483" s="218" t="s">
        <v>75</v>
      </c>
      <c r="AU483" s="218" t="s">
        <v>84</v>
      </c>
      <c r="AY483" s="217" t="s">
        <v>139</v>
      </c>
      <c r="BK483" s="219">
        <f>SUM(BK484:BK533)</f>
        <v>0</v>
      </c>
    </row>
    <row r="484" s="2" customFormat="1" ht="16.5" customHeight="1">
      <c r="A484" s="40"/>
      <c r="B484" s="41"/>
      <c r="C484" s="222" t="s">
        <v>709</v>
      </c>
      <c r="D484" s="222" t="s">
        <v>141</v>
      </c>
      <c r="E484" s="223" t="s">
        <v>710</v>
      </c>
      <c r="F484" s="224" t="s">
        <v>711</v>
      </c>
      <c r="G484" s="225" t="s">
        <v>185</v>
      </c>
      <c r="H484" s="226">
        <v>358.16000000000003</v>
      </c>
      <c r="I484" s="227"/>
      <c r="J484" s="228">
        <f>ROUND(I484*H484,2)</f>
        <v>0</v>
      </c>
      <c r="K484" s="224" t="s">
        <v>145</v>
      </c>
      <c r="L484" s="46"/>
      <c r="M484" s="229" t="s">
        <v>30</v>
      </c>
      <c r="N484" s="230" t="s">
        <v>47</v>
      </c>
      <c r="O484" s="86"/>
      <c r="P484" s="231">
        <f>O484*H484</f>
        <v>0</v>
      </c>
      <c r="Q484" s="231">
        <v>0.00040000000000000002</v>
      </c>
      <c r="R484" s="231">
        <f>Q484*H484</f>
        <v>0.14326400000000003</v>
      </c>
      <c r="S484" s="231">
        <v>0</v>
      </c>
      <c r="T484" s="232">
        <f>S484*H484</f>
        <v>0</v>
      </c>
      <c r="U484" s="40"/>
      <c r="V484" s="40"/>
      <c r="W484" s="40"/>
      <c r="X484" s="40"/>
      <c r="Y484" s="40"/>
      <c r="Z484" s="40"/>
      <c r="AA484" s="40"/>
      <c r="AB484" s="40"/>
      <c r="AC484" s="40"/>
      <c r="AD484" s="40"/>
      <c r="AE484" s="40"/>
      <c r="AR484" s="233" t="s">
        <v>146</v>
      </c>
      <c r="AT484" s="233" t="s">
        <v>141</v>
      </c>
      <c r="AU484" s="233" t="s">
        <v>87</v>
      </c>
      <c r="AY484" s="18" t="s">
        <v>139</v>
      </c>
      <c r="BE484" s="234">
        <f>IF(N484="základní",J484,0)</f>
        <v>0</v>
      </c>
      <c r="BF484" s="234">
        <f>IF(N484="snížená",J484,0)</f>
        <v>0</v>
      </c>
      <c r="BG484" s="234">
        <f>IF(N484="zákl. přenesená",J484,0)</f>
        <v>0</v>
      </c>
      <c r="BH484" s="234">
        <f>IF(N484="sníž. přenesená",J484,0)</f>
        <v>0</v>
      </c>
      <c r="BI484" s="234">
        <f>IF(N484="nulová",J484,0)</f>
        <v>0</v>
      </c>
      <c r="BJ484" s="18" t="s">
        <v>84</v>
      </c>
      <c r="BK484" s="234">
        <f>ROUND(I484*H484,2)</f>
        <v>0</v>
      </c>
      <c r="BL484" s="18" t="s">
        <v>146</v>
      </c>
      <c r="BM484" s="233" t="s">
        <v>712</v>
      </c>
    </row>
    <row r="485" s="13" customFormat="1">
      <c r="A485" s="13"/>
      <c r="B485" s="235"/>
      <c r="C485" s="236"/>
      <c r="D485" s="237" t="s">
        <v>148</v>
      </c>
      <c r="E485" s="238" t="s">
        <v>30</v>
      </c>
      <c r="F485" s="239" t="s">
        <v>713</v>
      </c>
      <c r="G485" s="236"/>
      <c r="H485" s="240">
        <v>358.16000000000003</v>
      </c>
      <c r="I485" s="241"/>
      <c r="J485" s="236"/>
      <c r="K485" s="236"/>
      <c r="L485" s="242"/>
      <c r="M485" s="243"/>
      <c r="N485" s="244"/>
      <c r="O485" s="244"/>
      <c r="P485" s="244"/>
      <c r="Q485" s="244"/>
      <c r="R485" s="244"/>
      <c r="S485" s="244"/>
      <c r="T485" s="245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6" t="s">
        <v>148</v>
      </c>
      <c r="AU485" s="246" t="s">
        <v>87</v>
      </c>
      <c r="AV485" s="13" t="s">
        <v>87</v>
      </c>
      <c r="AW485" s="13" t="s">
        <v>37</v>
      </c>
      <c r="AX485" s="13" t="s">
        <v>76</v>
      </c>
      <c r="AY485" s="246" t="s">
        <v>139</v>
      </c>
    </row>
    <row r="486" s="14" customFormat="1">
      <c r="A486" s="14"/>
      <c r="B486" s="247"/>
      <c r="C486" s="248"/>
      <c r="D486" s="237" t="s">
        <v>148</v>
      </c>
      <c r="E486" s="249" t="s">
        <v>30</v>
      </c>
      <c r="F486" s="250" t="s">
        <v>150</v>
      </c>
      <c r="G486" s="248"/>
      <c r="H486" s="251">
        <v>358.16000000000003</v>
      </c>
      <c r="I486" s="252"/>
      <c r="J486" s="248"/>
      <c r="K486" s="248"/>
      <c r="L486" s="253"/>
      <c r="M486" s="254"/>
      <c r="N486" s="255"/>
      <c r="O486" s="255"/>
      <c r="P486" s="255"/>
      <c r="Q486" s="255"/>
      <c r="R486" s="255"/>
      <c r="S486" s="255"/>
      <c r="T486" s="256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57" t="s">
        <v>148</v>
      </c>
      <c r="AU486" s="257" t="s">
        <v>87</v>
      </c>
      <c r="AV486" s="14" t="s">
        <v>146</v>
      </c>
      <c r="AW486" s="14" t="s">
        <v>37</v>
      </c>
      <c r="AX486" s="14" t="s">
        <v>84</v>
      </c>
      <c r="AY486" s="257" t="s">
        <v>139</v>
      </c>
    </row>
    <row r="487" s="2" customFormat="1" ht="21.75" customHeight="1">
      <c r="A487" s="40"/>
      <c r="B487" s="41"/>
      <c r="C487" s="222" t="s">
        <v>714</v>
      </c>
      <c r="D487" s="222" t="s">
        <v>141</v>
      </c>
      <c r="E487" s="223" t="s">
        <v>715</v>
      </c>
      <c r="F487" s="224" t="s">
        <v>716</v>
      </c>
      <c r="G487" s="225" t="s">
        <v>185</v>
      </c>
      <c r="H487" s="226">
        <v>358.16000000000003</v>
      </c>
      <c r="I487" s="227"/>
      <c r="J487" s="228">
        <f>ROUND(I487*H487,2)</f>
        <v>0</v>
      </c>
      <c r="K487" s="224" t="s">
        <v>145</v>
      </c>
      <c r="L487" s="46"/>
      <c r="M487" s="229" t="s">
        <v>30</v>
      </c>
      <c r="N487" s="230" t="s">
        <v>47</v>
      </c>
      <c r="O487" s="86"/>
      <c r="P487" s="231">
        <f>O487*H487</f>
        <v>0</v>
      </c>
      <c r="Q487" s="231">
        <v>0</v>
      </c>
      <c r="R487" s="231">
        <f>Q487*H487</f>
        <v>0</v>
      </c>
      <c r="S487" s="231">
        <v>0</v>
      </c>
      <c r="T487" s="232">
        <f>S487*H487</f>
        <v>0</v>
      </c>
      <c r="U487" s="40"/>
      <c r="V487" s="40"/>
      <c r="W487" s="40"/>
      <c r="X487" s="40"/>
      <c r="Y487" s="40"/>
      <c r="Z487" s="40"/>
      <c r="AA487" s="40"/>
      <c r="AB487" s="40"/>
      <c r="AC487" s="40"/>
      <c r="AD487" s="40"/>
      <c r="AE487" s="40"/>
      <c r="AR487" s="233" t="s">
        <v>146</v>
      </c>
      <c r="AT487" s="233" t="s">
        <v>141</v>
      </c>
      <c r="AU487" s="233" t="s">
        <v>87</v>
      </c>
      <c r="AY487" s="18" t="s">
        <v>139</v>
      </c>
      <c r="BE487" s="234">
        <f>IF(N487="základní",J487,0)</f>
        <v>0</v>
      </c>
      <c r="BF487" s="234">
        <f>IF(N487="snížená",J487,0)</f>
        <v>0</v>
      </c>
      <c r="BG487" s="234">
        <f>IF(N487="zákl. přenesená",J487,0)</f>
        <v>0</v>
      </c>
      <c r="BH487" s="234">
        <f>IF(N487="sníž. přenesená",J487,0)</f>
        <v>0</v>
      </c>
      <c r="BI487" s="234">
        <f>IF(N487="nulová",J487,0)</f>
        <v>0</v>
      </c>
      <c r="BJ487" s="18" t="s">
        <v>84</v>
      </c>
      <c r="BK487" s="234">
        <f>ROUND(I487*H487,2)</f>
        <v>0</v>
      </c>
      <c r="BL487" s="18" t="s">
        <v>146</v>
      </c>
      <c r="BM487" s="233" t="s">
        <v>717</v>
      </c>
    </row>
    <row r="488" s="13" customFormat="1">
      <c r="A488" s="13"/>
      <c r="B488" s="235"/>
      <c r="C488" s="236"/>
      <c r="D488" s="237" t="s">
        <v>148</v>
      </c>
      <c r="E488" s="238" t="s">
        <v>30</v>
      </c>
      <c r="F488" s="239" t="s">
        <v>713</v>
      </c>
      <c r="G488" s="236"/>
      <c r="H488" s="240">
        <v>358.16000000000003</v>
      </c>
      <c r="I488" s="241"/>
      <c r="J488" s="236"/>
      <c r="K488" s="236"/>
      <c r="L488" s="242"/>
      <c r="M488" s="243"/>
      <c r="N488" s="244"/>
      <c r="O488" s="244"/>
      <c r="P488" s="244"/>
      <c r="Q488" s="244"/>
      <c r="R488" s="244"/>
      <c r="S488" s="244"/>
      <c r="T488" s="245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46" t="s">
        <v>148</v>
      </c>
      <c r="AU488" s="246" t="s">
        <v>87</v>
      </c>
      <c r="AV488" s="13" t="s">
        <v>87</v>
      </c>
      <c r="AW488" s="13" t="s">
        <v>37</v>
      </c>
      <c r="AX488" s="13" t="s">
        <v>76</v>
      </c>
      <c r="AY488" s="246" t="s">
        <v>139</v>
      </c>
    </row>
    <row r="489" s="14" customFormat="1">
      <c r="A489" s="14"/>
      <c r="B489" s="247"/>
      <c r="C489" s="248"/>
      <c r="D489" s="237" t="s">
        <v>148</v>
      </c>
      <c r="E489" s="249" t="s">
        <v>30</v>
      </c>
      <c r="F489" s="250" t="s">
        <v>150</v>
      </c>
      <c r="G489" s="248"/>
      <c r="H489" s="251">
        <v>358.16000000000003</v>
      </c>
      <c r="I489" s="252"/>
      <c r="J489" s="248"/>
      <c r="K489" s="248"/>
      <c r="L489" s="253"/>
      <c r="M489" s="254"/>
      <c r="N489" s="255"/>
      <c r="O489" s="255"/>
      <c r="P489" s="255"/>
      <c r="Q489" s="255"/>
      <c r="R489" s="255"/>
      <c r="S489" s="255"/>
      <c r="T489" s="256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57" t="s">
        <v>148</v>
      </c>
      <c r="AU489" s="257" t="s">
        <v>87</v>
      </c>
      <c r="AV489" s="14" t="s">
        <v>146</v>
      </c>
      <c r="AW489" s="14" t="s">
        <v>37</v>
      </c>
      <c r="AX489" s="14" t="s">
        <v>84</v>
      </c>
      <c r="AY489" s="257" t="s">
        <v>139</v>
      </c>
    </row>
    <row r="490" s="2" customFormat="1" ht="16.5" customHeight="1">
      <c r="A490" s="40"/>
      <c r="B490" s="41"/>
      <c r="C490" s="222" t="s">
        <v>718</v>
      </c>
      <c r="D490" s="222" t="s">
        <v>141</v>
      </c>
      <c r="E490" s="223" t="s">
        <v>719</v>
      </c>
      <c r="F490" s="224" t="s">
        <v>720</v>
      </c>
      <c r="G490" s="225" t="s">
        <v>185</v>
      </c>
      <c r="H490" s="226">
        <v>716.32000000000005</v>
      </c>
      <c r="I490" s="227"/>
      <c r="J490" s="228">
        <f>ROUND(I490*H490,2)</f>
        <v>0</v>
      </c>
      <c r="K490" s="224" t="s">
        <v>145</v>
      </c>
      <c r="L490" s="46"/>
      <c r="M490" s="229" t="s">
        <v>30</v>
      </c>
      <c r="N490" s="230" t="s">
        <v>47</v>
      </c>
      <c r="O490" s="86"/>
      <c r="P490" s="231">
        <f>O490*H490</f>
        <v>0</v>
      </c>
      <c r="Q490" s="231">
        <v>0</v>
      </c>
      <c r="R490" s="231">
        <f>Q490*H490</f>
        <v>0</v>
      </c>
      <c r="S490" s="231">
        <v>0</v>
      </c>
      <c r="T490" s="232">
        <f>S490*H490</f>
        <v>0</v>
      </c>
      <c r="U490" s="40"/>
      <c r="V490" s="40"/>
      <c r="W490" s="40"/>
      <c r="X490" s="40"/>
      <c r="Y490" s="40"/>
      <c r="Z490" s="40"/>
      <c r="AA490" s="40"/>
      <c r="AB490" s="40"/>
      <c r="AC490" s="40"/>
      <c r="AD490" s="40"/>
      <c r="AE490" s="40"/>
      <c r="AR490" s="233" t="s">
        <v>146</v>
      </c>
      <c r="AT490" s="233" t="s">
        <v>141</v>
      </c>
      <c r="AU490" s="233" t="s">
        <v>87</v>
      </c>
      <c r="AY490" s="18" t="s">
        <v>139</v>
      </c>
      <c r="BE490" s="234">
        <f>IF(N490="základní",J490,0)</f>
        <v>0</v>
      </c>
      <c r="BF490" s="234">
        <f>IF(N490="snížená",J490,0)</f>
        <v>0</v>
      </c>
      <c r="BG490" s="234">
        <f>IF(N490="zákl. přenesená",J490,0)</f>
        <v>0</v>
      </c>
      <c r="BH490" s="234">
        <f>IF(N490="sníž. přenesená",J490,0)</f>
        <v>0</v>
      </c>
      <c r="BI490" s="234">
        <f>IF(N490="nulová",J490,0)</f>
        <v>0</v>
      </c>
      <c r="BJ490" s="18" t="s">
        <v>84</v>
      </c>
      <c r="BK490" s="234">
        <f>ROUND(I490*H490,2)</f>
        <v>0</v>
      </c>
      <c r="BL490" s="18" t="s">
        <v>146</v>
      </c>
      <c r="BM490" s="233" t="s">
        <v>721</v>
      </c>
    </row>
    <row r="491" s="13" customFormat="1">
      <c r="A491" s="13"/>
      <c r="B491" s="235"/>
      <c r="C491" s="236"/>
      <c r="D491" s="237" t="s">
        <v>148</v>
      </c>
      <c r="E491" s="238" t="s">
        <v>30</v>
      </c>
      <c r="F491" s="239" t="s">
        <v>722</v>
      </c>
      <c r="G491" s="236"/>
      <c r="H491" s="240">
        <v>716.32000000000005</v>
      </c>
      <c r="I491" s="241"/>
      <c r="J491" s="236"/>
      <c r="K491" s="236"/>
      <c r="L491" s="242"/>
      <c r="M491" s="243"/>
      <c r="N491" s="244"/>
      <c r="O491" s="244"/>
      <c r="P491" s="244"/>
      <c r="Q491" s="244"/>
      <c r="R491" s="244"/>
      <c r="S491" s="244"/>
      <c r="T491" s="245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6" t="s">
        <v>148</v>
      </c>
      <c r="AU491" s="246" t="s">
        <v>87</v>
      </c>
      <c r="AV491" s="13" t="s">
        <v>87</v>
      </c>
      <c r="AW491" s="13" t="s">
        <v>37</v>
      </c>
      <c r="AX491" s="13" t="s">
        <v>76</v>
      </c>
      <c r="AY491" s="246" t="s">
        <v>139</v>
      </c>
    </row>
    <row r="492" s="14" customFormat="1">
      <c r="A492" s="14"/>
      <c r="B492" s="247"/>
      <c r="C492" s="248"/>
      <c r="D492" s="237" t="s">
        <v>148</v>
      </c>
      <c r="E492" s="249" t="s">
        <v>30</v>
      </c>
      <c r="F492" s="250" t="s">
        <v>150</v>
      </c>
      <c r="G492" s="248"/>
      <c r="H492" s="251">
        <v>716.32000000000005</v>
      </c>
      <c r="I492" s="252"/>
      <c r="J492" s="248"/>
      <c r="K492" s="248"/>
      <c r="L492" s="253"/>
      <c r="M492" s="254"/>
      <c r="N492" s="255"/>
      <c r="O492" s="255"/>
      <c r="P492" s="255"/>
      <c r="Q492" s="255"/>
      <c r="R492" s="255"/>
      <c r="S492" s="255"/>
      <c r="T492" s="256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57" t="s">
        <v>148</v>
      </c>
      <c r="AU492" s="257" t="s">
        <v>87</v>
      </c>
      <c r="AV492" s="14" t="s">
        <v>146</v>
      </c>
      <c r="AW492" s="14" t="s">
        <v>37</v>
      </c>
      <c r="AX492" s="14" t="s">
        <v>84</v>
      </c>
      <c r="AY492" s="257" t="s">
        <v>139</v>
      </c>
    </row>
    <row r="493" s="2" customFormat="1" ht="16.5" customHeight="1">
      <c r="A493" s="40"/>
      <c r="B493" s="41"/>
      <c r="C493" s="222" t="s">
        <v>723</v>
      </c>
      <c r="D493" s="222" t="s">
        <v>141</v>
      </c>
      <c r="E493" s="223" t="s">
        <v>724</v>
      </c>
      <c r="F493" s="224" t="s">
        <v>725</v>
      </c>
      <c r="G493" s="225" t="s">
        <v>185</v>
      </c>
      <c r="H493" s="226">
        <v>8.5</v>
      </c>
      <c r="I493" s="227"/>
      <c r="J493" s="228">
        <f>ROUND(I493*H493,2)</f>
        <v>0</v>
      </c>
      <c r="K493" s="224" t="s">
        <v>145</v>
      </c>
      <c r="L493" s="46"/>
      <c r="M493" s="229" t="s">
        <v>30</v>
      </c>
      <c r="N493" s="230" t="s">
        <v>47</v>
      </c>
      <c r="O493" s="86"/>
      <c r="P493" s="231">
        <f>O493*H493</f>
        <v>0</v>
      </c>
      <c r="Q493" s="231">
        <v>0.43819000000000002</v>
      </c>
      <c r="R493" s="231">
        <f>Q493*H493</f>
        <v>3.724615</v>
      </c>
      <c r="S493" s="231">
        <v>0</v>
      </c>
      <c r="T493" s="232">
        <f>S493*H493</f>
        <v>0</v>
      </c>
      <c r="U493" s="40"/>
      <c r="V493" s="40"/>
      <c r="W493" s="40"/>
      <c r="X493" s="40"/>
      <c r="Y493" s="40"/>
      <c r="Z493" s="40"/>
      <c r="AA493" s="40"/>
      <c r="AB493" s="40"/>
      <c r="AC493" s="40"/>
      <c r="AD493" s="40"/>
      <c r="AE493" s="40"/>
      <c r="AR493" s="233" t="s">
        <v>146</v>
      </c>
      <c r="AT493" s="233" t="s">
        <v>141</v>
      </c>
      <c r="AU493" s="233" t="s">
        <v>87</v>
      </c>
      <c r="AY493" s="18" t="s">
        <v>139</v>
      </c>
      <c r="BE493" s="234">
        <f>IF(N493="základní",J493,0)</f>
        <v>0</v>
      </c>
      <c r="BF493" s="234">
        <f>IF(N493="snížená",J493,0)</f>
        <v>0</v>
      </c>
      <c r="BG493" s="234">
        <f>IF(N493="zákl. přenesená",J493,0)</f>
        <v>0</v>
      </c>
      <c r="BH493" s="234">
        <f>IF(N493="sníž. přenesená",J493,0)</f>
        <v>0</v>
      </c>
      <c r="BI493" s="234">
        <f>IF(N493="nulová",J493,0)</f>
        <v>0</v>
      </c>
      <c r="BJ493" s="18" t="s">
        <v>84</v>
      </c>
      <c r="BK493" s="234">
        <f>ROUND(I493*H493,2)</f>
        <v>0</v>
      </c>
      <c r="BL493" s="18" t="s">
        <v>146</v>
      </c>
      <c r="BM493" s="233" t="s">
        <v>726</v>
      </c>
    </row>
    <row r="494" s="15" customFormat="1">
      <c r="A494" s="15"/>
      <c r="B494" s="258"/>
      <c r="C494" s="259"/>
      <c r="D494" s="237" t="s">
        <v>148</v>
      </c>
      <c r="E494" s="260" t="s">
        <v>30</v>
      </c>
      <c r="F494" s="261" t="s">
        <v>727</v>
      </c>
      <c r="G494" s="259"/>
      <c r="H494" s="260" t="s">
        <v>30</v>
      </c>
      <c r="I494" s="262"/>
      <c r="J494" s="259"/>
      <c r="K494" s="259"/>
      <c r="L494" s="263"/>
      <c r="M494" s="264"/>
      <c r="N494" s="265"/>
      <c r="O494" s="265"/>
      <c r="P494" s="265"/>
      <c r="Q494" s="265"/>
      <c r="R494" s="265"/>
      <c r="S494" s="265"/>
      <c r="T494" s="266"/>
      <c r="U494" s="15"/>
      <c r="V494" s="15"/>
      <c r="W494" s="15"/>
      <c r="X494" s="15"/>
      <c r="Y494" s="15"/>
      <c r="Z494" s="15"/>
      <c r="AA494" s="15"/>
      <c r="AB494" s="15"/>
      <c r="AC494" s="15"/>
      <c r="AD494" s="15"/>
      <c r="AE494" s="15"/>
      <c r="AT494" s="267" t="s">
        <v>148</v>
      </c>
      <c r="AU494" s="267" t="s">
        <v>87</v>
      </c>
      <c r="AV494" s="15" t="s">
        <v>84</v>
      </c>
      <c r="AW494" s="15" t="s">
        <v>37</v>
      </c>
      <c r="AX494" s="15" t="s">
        <v>76</v>
      </c>
      <c r="AY494" s="267" t="s">
        <v>139</v>
      </c>
    </row>
    <row r="495" s="13" customFormat="1">
      <c r="A495" s="13"/>
      <c r="B495" s="235"/>
      <c r="C495" s="236"/>
      <c r="D495" s="237" t="s">
        <v>148</v>
      </c>
      <c r="E495" s="238" t="s">
        <v>30</v>
      </c>
      <c r="F495" s="239" t="s">
        <v>728</v>
      </c>
      <c r="G495" s="236"/>
      <c r="H495" s="240">
        <v>8.5</v>
      </c>
      <c r="I495" s="241"/>
      <c r="J495" s="236"/>
      <c r="K495" s="236"/>
      <c r="L495" s="242"/>
      <c r="M495" s="243"/>
      <c r="N495" s="244"/>
      <c r="O495" s="244"/>
      <c r="P495" s="244"/>
      <c r="Q495" s="244"/>
      <c r="R495" s="244"/>
      <c r="S495" s="244"/>
      <c r="T495" s="245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6" t="s">
        <v>148</v>
      </c>
      <c r="AU495" s="246" t="s">
        <v>87</v>
      </c>
      <c r="AV495" s="13" t="s">
        <v>87</v>
      </c>
      <c r="AW495" s="13" t="s">
        <v>37</v>
      </c>
      <c r="AX495" s="13" t="s">
        <v>76</v>
      </c>
      <c r="AY495" s="246" t="s">
        <v>139</v>
      </c>
    </row>
    <row r="496" s="14" customFormat="1">
      <c r="A496" s="14"/>
      <c r="B496" s="247"/>
      <c r="C496" s="248"/>
      <c r="D496" s="237" t="s">
        <v>148</v>
      </c>
      <c r="E496" s="249" t="s">
        <v>30</v>
      </c>
      <c r="F496" s="250" t="s">
        <v>150</v>
      </c>
      <c r="G496" s="248"/>
      <c r="H496" s="251">
        <v>8.5</v>
      </c>
      <c r="I496" s="252"/>
      <c r="J496" s="248"/>
      <c r="K496" s="248"/>
      <c r="L496" s="253"/>
      <c r="M496" s="254"/>
      <c r="N496" s="255"/>
      <c r="O496" s="255"/>
      <c r="P496" s="255"/>
      <c r="Q496" s="255"/>
      <c r="R496" s="255"/>
      <c r="S496" s="255"/>
      <c r="T496" s="256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57" t="s">
        <v>148</v>
      </c>
      <c r="AU496" s="257" t="s">
        <v>87</v>
      </c>
      <c r="AV496" s="14" t="s">
        <v>146</v>
      </c>
      <c r="AW496" s="14" t="s">
        <v>37</v>
      </c>
      <c r="AX496" s="14" t="s">
        <v>84</v>
      </c>
      <c r="AY496" s="257" t="s">
        <v>139</v>
      </c>
    </row>
    <row r="497" s="2" customFormat="1" ht="16.5" customHeight="1">
      <c r="A497" s="40"/>
      <c r="B497" s="41"/>
      <c r="C497" s="268" t="s">
        <v>729</v>
      </c>
      <c r="D497" s="268" t="s">
        <v>273</v>
      </c>
      <c r="E497" s="269" t="s">
        <v>730</v>
      </c>
      <c r="F497" s="270" t="s">
        <v>731</v>
      </c>
      <c r="G497" s="271" t="s">
        <v>401</v>
      </c>
      <c r="H497" s="272">
        <v>6</v>
      </c>
      <c r="I497" s="273"/>
      <c r="J497" s="274">
        <f>ROUND(I497*H497,2)</f>
        <v>0</v>
      </c>
      <c r="K497" s="270" t="s">
        <v>30</v>
      </c>
      <c r="L497" s="275"/>
      <c r="M497" s="276" t="s">
        <v>30</v>
      </c>
      <c r="N497" s="277" t="s">
        <v>47</v>
      </c>
      <c r="O497" s="86"/>
      <c r="P497" s="231">
        <f>O497*H497</f>
        <v>0</v>
      </c>
      <c r="Q497" s="231">
        <v>0.089999999999999997</v>
      </c>
      <c r="R497" s="231">
        <f>Q497*H497</f>
        <v>0.54000000000000004</v>
      </c>
      <c r="S497" s="231">
        <v>0</v>
      </c>
      <c r="T497" s="232">
        <f>S497*H497</f>
        <v>0</v>
      </c>
      <c r="U497" s="40"/>
      <c r="V497" s="40"/>
      <c r="W497" s="40"/>
      <c r="X497" s="40"/>
      <c r="Y497" s="40"/>
      <c r="Z497" s="40"/>
      <c r="AA497" s="40"/>
      <c r="AB497" s="40"/>
      <c r="AC497" s="40"/>
      <c r="AD497" s="40"/>
      <c r="AE497" s="40"/>
      <c r="AR497" s="233" t="s">
        <v>182</v>
      </c>
      <c r="AT497" s="233" t="s">
        <v>273</v>
      </c>
      <c r="AU497" s="233" t="s">
        <v>87</v>
      </c>
      <c r="AY497" s="18" t="s">
        <v>139</v>
      </c>
      <c r="BE497" s="234">
        <f>IF(N497="základní",J497,0)</f>
        <v>0</v>
      </c>
      <c r="BF497" s="234">
        <f>IF(N497="snížená",J497,0)</f>
        <v>0</v>
      </c>
      <c r="BG497" s="234">
        <f>IF(N497="zákl. přenesená",J497,0)</f>
        <v>0</v>
      </c>
      <c r="BH497" s="234">
        <f>IF(N497="sníž. přenesená",J497,0)</f>
        <v>0</v>
      </c>
      <c r="BI497" s="234">
        <f>IF(N497="nulová",J497,0)</f>
        <v>0</v>
      </c>
      <c r="BJ497" s="18" t="s">
        <v>84</v>
      </c>
      <c r="BK497" s="234">
        <f>ROUND(I497*H497,2)</f>
        <v>0</v>
      </c>
      <c r="BL497" s="18" t="s">
        <v>146</v>
      </c>
      <c r="BM497" s="233" t="s">
        <v>732</v>
      </c>
    </row>
    <row r="498" s="15" customFormat="1">
      <c r="A498" s="15"/>
      <c r="B498" s="258"/>
      <c r="C498" s="259"/>
      <c r="D498" s="237" t="s">
        <v>148</v>
      </c>
      <c r="E498" s="260" t="s">
        <v>30</v>
      </c>
      <c r="F498" s="261" t="s">
        <v>727</v>
      </c>
      <c r="G498" s="259"/>
      <c r="H498" s="260" t="s">
        <v>30</v>
      </c>
      <c r="I498" s="262"/>
      <c r="J498" s="259"/>
      <c r="K498" s="259"/>
      <c r="L498" s="263"/>
      <c r="M498" s="264"/>
      <c r="N498" s="265"/>
      <c r="O498" s="265"/>
      <c r="P498" s="265"/>
      <c r="Q498" s="265"/>
      <c r="R498" s="265"/>
      <c r="S498" s="265"/>
      <c r="T498" s="266"/>
      <c r="U498" s="15"/>
      <c r="V498" s="15"/>
      <c r="W498" s="15"/>
      <c r="X498" s="15"/>
      <c r="Y498" s="15"/>
      <c r="Z498" s="15"/>
      <c r="AA498" s="15"/>
      <c r="AB498" s="15"/>
      <c r="AC498" s="15"/>
      <c r="AD498" s="15"/>
      <c r="AE498" s="15"/>
      <c r="AT498" s="267" t="s">
        <v>148</v>
      </c>
      <c r="AU498" s="267" t="s">
        <v>87</v>
      </c>
      <c r="AV498" s="15" t="s">
        <v>84</v>
      </c>
      <c r="AW498" s="15" t="s">
        <v>37</v>
      </c>
      <c r="AX498" s="15" t="s">
        <v>76</v>
      </c>
      <c r="AY498" s="267" t="s">
        <v>139</v>
      </c>
    </row>
    <row r="499" s="13" customFormat="1">
      <c r="A499" s="13"/>
      <c r="B499" s="235"/>
      <c r="C499" s="236"/>
      <c r="D499" s="237" t="s">
        <v>148</v>
      </c>
      <c r="E499" s="238" t="s">
        <v>30</v>
      </c>
      <c r="F499" s="239" t="s">
        <v>733</v>
      </c>
      <c r="G499" s="236"/>
      <c r="H499" s="240">
        <v>6</v>
      </c>
      <c r="I499" s="241"/>
      <c r="J499" s="236"/>
      <c r="K499" s="236"/>
      <c r="L499" s="242"/>
      <c r="M499" s="243"/>
      <c r="N499" s="244"/>
      <c r="O499" s="244"/>
      <c r="P499" s="244"/>
      <c r="Q499" s="244"/>
      <c r="R499" s="244"/>
      <c r="S499" s="244"/>
      <c r="T499" s="245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46" t="s">
        <v>148</v>
      </c>
      <c r="AU499" s="246" t="s">
        <v>87</v>
      </c>
      <c r="AV499" s="13" t="s">
        <v>87</v>
      </c>
      <c r="AW499" s="13" t="s">
        <v>37</v>
      </c>
      <c r="AX499" s="13" t="s">
        <v>76</v>
      </c>
      <c r="AY499" s="246" t="s">
        <v>139</v>
      </c>
    </row>
    <row r="500" s="14" customFormat="1">
      <c r="A500" s="14"/>
      <c r="B500" s="247"/>
      <c r="C500" s="248"/>
      <c r="D500" s="237" t="s">
        <v>148</v>
      </c>
      <c r="E500" s="249" t="s">
        <v>30</v>
      </c>
      <c r="F500" s="250" t="s">
        <v>150</v>
      </c>
      <c r="G500" s="248"/>
      <c r="H500" s="251">
        <v>6</v>
      </c>
      <c r="I500" s="252"/>
      <c r="J500" s="248"/>
      <c r="K500" s="248"/>
      <c r="L500" s="253"/>
      <c r="M500" s="254"/>
      <c r="N500" s="255"/>
      <c r="O500" s="255"/>
      <c r="P500" s="255"/>
      <c r="Q500" s="255"/>
      <c r="R500" s="255"/>
      <c r="S500" s="255"/>
      <c r="T500" s="256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57" t="s">
        <v>148</v>
      </c>
      <c r="AU500" s="257" t="s">
        <v>87</v>
      </c>
      <c r="AV500" s="14" t="s">
        <v>146</v>
      </c>
      <c r="AW500" s="14" t="s">
        <v>37</v>
      </c>
      <c r="AX500" s="14" t="s">
        <v>84</v>
      </c>
      <c r="AY500" s="257" t="s">
        <v>139</v>
      </c>
    </row>
    <row r="501" s="2" customFormat="1" ht="16.5" customHeight="1">
      <c r="A501" s="40"/>
      <c r="B501" s="41"/>
      <c r="C501" s="268" t="s">
        <v>734</v>
      </c>
      <c r="D501" s="268" t="s">
        <v>273</v>
      </c>
      <c r="E501" s="269" t="s">
        <v>735</v>
      </c>
      <c r="F501" s="270" t="s">
        <v>736</v>
      </c>
      <c r="G501" s="271" t="s">
        <v>401</v>
      </c>
      <c r="H501" s="272">
        <v>2</v>
      </c>
      <c r="I501" s="273"/>
      <c r="J501" s="274">
        <f>ROUND(I501*H501,2)</f>
        <v>0</v>
      </c>
      <c r="K501" s="270" t="s">
        <v>30</v>
      </c>
      <c r="L501" s="275"/>
      <c r="M501" s="276" t="s">
        <v>30</v>
      </c>
      <c r="N501" s="277" t="s">
        <v>47</v>
      </c>
      <c r="O501" s="86"/>
      <c r="P501" s="231">
        <f>O501*H501</f>
        <v>0</v>
      </c>
      <c r="Q501" s="231">
        <v>0.0516</v>
      </c>
      <c r="R501" s="231">
        <f>Q501*H501</f>
        <v>0.1032</v>
      </c>
      <c r="S501" s="231">
        <v>0</v>
      </c>
      <c r="T501" s="232">
        <f>S501*H501</f>
        <v>0</v>
      </c>
      <c r="U501" s="40"/>
      <c r="V501" s="40"/>
      <c r="W501" s="40"/>
      <c r="X501" s="40"/>
      <c r="Y501" s="40"/>
      <c r="Z501" s="40"/>
      <c r="AA501" s="40"/>
      <c r="AB501" s="40"/>
      <c r="AC501" s="40"/>
      <c r="AD501" s="40"/>
      <c r="AE501" s="40"/>
      <c r="AR501" s="233" t="s">
        <v>182</v>
      </c>
      <c r="AT501" s="233" t="s">
        <v>273</v>
      </c>
      <c r="AU501" s="233" t="s">
        <v>87</v>
      </c>
      <c r="AY501" s="18" t="s">
        <v>139</v>
      </c>
      <c r="BE501" s="234">
        <f>IF(N501="základní",J501,0)</f>
        <v>0</v>
      </c>
      <c r="BF501" s="234">
        <f>IF(N501="snížená",J501,0)</f>
        <v>0</v>
      </c>
      <c r="BG501" s="234">
        <f>IF(N501="zákl. přenesená",J501,0)</f>
        <v>0</v>
      </c>
      <c r="BH501" s="234">
        <f>IF(N501="sníž. přenesená",J501,0)</f>
        <v>0</v>
      </c>
      <c r="BI501" s="234">
        <f>IF(N501="nulová",J501,0)</f>
        <v>0</v>
      </c>
      <c r="BJ501" s="18" t="s">
        <v>84</v>
      </c>
      <c r="BK501" s="234">
        <f>ROUND(I501*H501,2)</f>
        <v>0</v>
      </c>
      <c r="BL501" s="18" t="s">
        <v>146</v>
      </c>
      <c r="BM501" s="233" t="s">
        <v>737</v>
      </c>
    </row>
    <row r="502" s="15" customFormat="1">
      <c r="A502" s="15"/>
      <c r="B502" s="258"/>
      <c r="C502" s="259"/>
      <c r="D502" s="237" t="s">
        <v>148</v>
      </c>
      <c r="E502" s="260" t="s">
        <v>30</v>
      </c>
      <c r="F502" s="261" t="s">
        <v>727</v>
      </c>
      <c r="G502" s="259"/>
      <c r="H502" s="260" t="s">
        <v>30</v>
      </c>
      <c r="I502" s="262"/>
      <c r="J502" s="259"/>
      <c r="K502" s="259"/>
      <c r="L502" s="263"/>
      <c r="M502" s="264"/>
      <c r="N502" s="265"/>
      <c r="O502" s="265"/>
      <c r="P502" s="265"/>
      <c r="Q502" s="265"/>
      <c r="R502" s="265"/>
      <c r="S502" s="265"/>
      <c r="T502" s="266"/>
      <c r="U502" s="15"/>
      <c r="V502" s="15"/>
      <c r="W502" s="15"/>
      <c r="X502" s="15"/>
      <c r="Y502" s="15"/>
      <c r="Z502" s="15"/>
      <c r="AA502" s="15"/>
      <c r="AB502" s="15"/>
      <c r="AC502" s="15"/>
      <c r="AD502" s="15"/>
      <c r="AE502" s="15"/>
      <c r="AT502" s="267" t="s">
        <v>148</v>
      </c>
      <c r="AU502" s="267" t="s">
        <v>87</v>
      </c>
      <c r="AV502" s="15" t="s">
        <v>84</v>
      </c>
      <c r="AW502" s="15" t="s">
        <v>37</v>
      </c>
      <c r="AX502" s="15" t="s">
        <v>76</v>
      </c>
      <c r="AY502" s="267" t="s">
        <v>139</v>
      </c>
    </row>
    <row r="503" s="13" customFormat="1">
      <c r="A503" s="13"/>
      <c r="B503" s="235"/>
      <c r="C503" s="236"/>
      <c r="D503" s="237" t="s">
        <v>148</v>
      </c>
      <c r="E503" s="238" t="s">
        <v>30</v>
      </c>
      <c r="F503" s="239" t="s">
        <v>738</v>
      </c>
      <c r="G503" s="236"/>
      <c r="H503" s="240">
        <v>2</v>
      </c>
      <c r="I503" s="241"/>
      <c r="J503" s="236"/>
      <c r="K503" s="236"/>
      <c r="L503" s="242"/>
      <c r="M503" s="243"/>
      <c r="N503" s="244"/>
      <c r="O503" s="244"/>
      <c r="P503" s="244"/>
      <c r="Q503" s="244"/>
      <c r="R503" s="244"/>
      <c r="S503" s="244"/>
      <c r="T503" s="245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46" t="s">
        <v>148</v>
      </c>
      <c r="AU503" s="246" t="s">
        <v>87</v>
      </c>
      <c r="AV503" s="13" t="s">
        <v>87</v>
      </c>
      <c r="AW503" s="13" t="s">
        <v>37</v>
      </c>
      <c r="AX503" s="13" t="s">
        <v>76</v>
      </c>
      <c r="AY503" s="246" t="s">
        <v>139</v>
      </c>
    </row>
    <row r="504" s="14" customFormat="1">
      <c r="A504" s="14"/>
      <c r="B504" s="247"/>
      <c r="C504" s="248"/>
      <c r="D504" s="237" t="s">
        <v>148</v>
      </c>
      <c r="E504" s="249" t="s">
        <v>30</v>
      </c>
      <c r="F504" s="250" t="s">
        <v>150</v>
      </c>
      <c r="G504" s="248"/>
      <c r="H504" s="251">
        <v>2</v>
      </c>
      <c r="I504" s="252"/>
      <c r="J504" s="248"/>
      <c r="K504" s="248"/>
      <c r="L504" s="253"/>
      <c r="M504" s="254"/>
      <c r="N504" s="255"/>
      <c r="O504" s="255"/>
      <c r="P504" s="255"/>
      <c r="Q504" s="255"/>
      <c r="R504" s="255"/>
      <c r="S504" s="255"/>
      <c r="T504" s="256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57" t="s">
        <v>148</v>
      </c>
      <c r="AU504" s="257" t="s">
        <v>87</v>
      </c>
      <c r="AV504" s="14" t="s">
        <v>146</v>
      </c>
      <c r="AW504" s="14" t="s">
        <v>37</v>
      </c>
      <c r="AX504" s="14" t="s">
        <v>84</v>
      </c>
      <c r="AY504" s="257" t="s">
        <v>139</v>
      </c>
    </row>
    <row r="505" s="2" customFormat="1" ht="16.5" customHeight="1">
      <c r="A505" s="40"/>
      <c r="B505" s="41"/>
      <c r="C505" s="268" t="s">
        <v>739</v>
      </c>
      <c r="D505" s="268" t="s">
        <v>273</v>
      </c>
      <c r="E505" s="269" t="s">
        <v>740</v>
      </c>
      <c r="F505" s="270" t="s">
        <v>741</v>
      </c>
      <c r="G505" s="271" t="s">
        <v>401</v>
      </c>
      <c r="H505" s="272">
        <v>2</v>
      </c>
      <c r="I505" s="273"/>
      <c r="J505" s="274">
        <f>ROUND(I505*H505,2)</f>
        <v>0</v>
      </c>
      <c r="K505" s="270" t="s">
        <v>30</v>
      </c>
      <c r="L505" s="275"/>
      <c r="M505" s="276" t="s">
        <v>30</v>
      </c>
      <c r="N505" s="277" t="s">
        <v>47</v>
      </c>
      <c r="O505" s="86"/>
      <c r="P505" s="231">
        <f>O505*H505</f>
        <v>0</v>
      </c>
      <c r="Q505" s="231">
        <v>0.048000000000000001</v>
      </c>
      <c r="R505" s="231">
        <f>Q505*H505</f>
        <v>0.096000000000000002</v>
      </c>
      <c r="S505" s="231">
        <v>0</v>
      </c>
      <c r="T505" s="232">
        <f>S505*H505</f>
        <v>0</v>
      </c>
      <c r="U505" s="40"/>
      <c r="V505" s="40"/>
      <c r="W505" s="40"/>
      <c r="X505" s="40"/>
      <c r="Y505" s="40"/>
      <c r="Z505" s="40"/>
      <c r="AA505" s="40"/>
      <c r="AB505" s="40"/>
      <c r="AC505" s="40"/>
      <c r="AD505" s="40"/>
      <c r="AE505" s="40"/>
      <c r="AR505" s="233" t="s">
        <v>182</v>
      </c>
      <c r="AT505" s="233" t="s">
        <v>273</v>
      </c>
      <c r="AU505" s="233" t="s">
        <v>87</v>
      </c>
      <c r="AY505" s="18" t="s">
        <v>139</v>
      </c>
      <c r="BE505" s="234">
        <f>IF(N505="základní",J505,0)</f>
        <v>0</v>
      </c>
      <c r="BF505" s="234">
        <f>IF(N505="snížená",J505,0)</f>
        <v>0</v>
      </c>
      <c r="BG505" s="234">
        <f>IF(N505="zákl. přenesená",J505,0)</f>
        <v>0</v>
      </c>
      <c r="BH505" s="234">
        <f>IF(N505="sníž. přenesená",J505,0)</f>
        <v>0</v>
      </c>
      <c r="BI505" s="234">
        <f>IF(N505="nulová",J505,0)</f>
        <v>0</v>
      </c>
      <c r="BJ505" s="18" t="s">
        <v>84</v>
      </c>
      <c r="BK505" s="234">
        <f>ROUND(I505*H505,2)</f>
        <v>0</v>
      </c>
      <c r="BL505" s="18" t="s">
        <v>146</v>
      </c>
      <c r="BM505" s="233" t="s">
        <v>742</v>
      </c>
    </row>
    <row r="506" s="15" customFormat="1">
      <c r="A506" s="15"/>
      <c r="B506" s="258"/>
      <c r="C506" s="259"/>
      <c r="D506" s="237" t="s">
        <v>148</v>
      </c>
      <c r="E506" s="260" t="s">
        <v>30</v>
      </c>
      <c r="F506" s="261" t="s">
        <v>727</v>
      </c>
      <c r="G506" s="259"/>
      <c r="H506" s="260" t="s">
        <v>30</v>
      </c>
      <c r="I506" s="262"/>
      <c r="J506" s="259"/>
      <c r="K506" s="259"/>
      <c r="L506" s="263"/>
      <c r="M506" s="264"/>
      <c r="N506" s="265"/>
      <c r="O506" s="265"/>
      <c r="P506" s="265"/>
      <c r="Q506" s="265"/>
      <c r="R506" s="265"/>
      <c r="S506" s="265"/>
      <c r="T506" s="266"/>
      <c r="U506" s="15"/>
      <c r="V506" s="15"/>
      <c r="W506" s="15"/>
      <c r="X506" s="15"/>
      <c r="Y506" s="15"/>
      <c r="Z506" s="15"/>
      <c r="AA506" s="15"/>
      <c r="AB506" s="15"/>
      <c r="AC506" s="15"/>
      <c r="AD506" s="15"/>
      <c r="AE506" s="15"/>
      <c r="AT506" s="267" t="s">
        <v>148</v>
      </c>
      <c r="AU506" s="267" t="s">
        <v>87</v>
      </c>
      <c r="AV506" s="15" t="s">
        <v>84</v>
      </c>
      <c r="AW506" s="15" t="s">
        <v>37</v>
      </c>
      <c r="AX506" s="15" t="s">
        <v>76</v>
      </c>
      <c r="AY506" s="267" t="s">
        <v>139</v>
      </c>
    </row>
    <row r="507" s="13" customFormat="1">
      <c r="A507" s="13"/>
      <c r="B507" s="235"/>
      <c r="C507" s="236"/>
      <c r="D507" s="237" t="s">
        <v>148</v>
      </c>
      <c r="E507" s="238" t="s">
        <v>30</v>
      </c>
      <c r="F507" s="239" t="s">
        <v>738</v>
      </c>
      <c r="G507" s="236"/>
      <c r="H507" s="240">
        <v>2</v>
      </c>
      <c r="I507" s="241"/>
      <c r="J507" s="236"/>
      <c r="K507" s="236"/>
      <c r="L507" s="242"/>
      <c r="M507" s="243"/>
      <c r="N507" s="244"/>
      <c r="O507" s="244"/>
      <c r="P507" s="244"/>
      <c r="Q507" s="244"/>
      <c r="R507" s="244"/>
      <c r="S507" s="244"/>
      <c r="T507" s="245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46" t="s">
        <v>148</v>
      </c>
      <c r="AU507" s="246" t="s">
        <v>87</v>
      </c>
      <c r="AV507" s="13" t="s">
        <v>87</v>
      </c>
      <c r="AW507" s="13" t="s">
        <v>37</v>
      </c>
      <c r="AX507" s="13" t="s">
        <v>76</v>
      </c>
      <c r="AY507" s="246" t="s">
        <v>139</v>
      </c>
    </row>
    <row r="508" s="14" customFormat="1">
      <c r="A508" s="14"/>
      <c r="B508" s="247"/>
      <c r="C508" s="248"/>
      <c r="D508" s="237" t="s">
        <v>148</v>
      </c>
      <c r="E508" s="249" t="s">
        <v>30</v>
      </c>
      <c r="F508" s="250" t="s">
        <v>150</v>
      </c>
      <c r="G508" s="248"/>
      <c r="H508" s="251">
        <v>2</v>
      </c>
      <c r="I508" s="252"/>
      <c r="J508" s="248"/>
      <c r="K508" s="248"/>
      <c r="L508" s="253"/>
      <c r="M508" s="254"/>
      <c r="N508" s="255"/>
      <c r="O508" s="255"/>
      <c r="P508" s="255"/>
      <c r="Q508" s="255"/>
      <c r="R508" s="255"/>
      <c r="S508" s="255"/>
      <c r="T508" s="256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57" t="s">
        <v>148</v>
      </c>
      <c r="AU508" s="257" t="s">
        <v>87</v>
      </c>
      <c r="AV508" s="14" t="s">
        <v>146</v>
      </c>
      <c r="AW508" s="14" t="s">
        <v>37</v>
      </c>
      <c r="AX508" s="14" t="s">
        <v>84</v>
      </c>
      <c r="AY508" s="257" t="s">
        <v>139</v>
      </c>
    </row>
    <row r="509" s="2" customFormat="1" ht="16.5" customHeight="1">
      <c r="A509" s="40"/>
      <c r="B509" s="41"/>
      <c r="C509" s="268" t="s">
        <v>743</v>
      </c>
      <c r="D509" s="268" t="s">
        <v>273</v>
      </c>
      <c r="E509" s="269" t="s">
        <v>744</v>
      </c>
      <c r="F509" s="270" t="s">
        <v>745</v>
      </c>
      <c r="G509" s="271" t="s">
        <v>401</v>
      </c>
      <c r="H509" s="272">
        <v>2</v>
      </c>
      <c r="I509" s="273"/>
      <c r="J509" s="274">
        <f>ROUND(I509*H509,2)</f>
        <v>0</v>
      </c>
      <c r="K509" s="270" t="s">
        <v>30</v>
      </c>
      <c r="L509" s="275"/>
      <c r="M509" s="276" t="s">
        <v>30</v>
      </c>
      <c r="N509" s="277" t="s">
        <v>47</v>
      </c>
      <c r="O509" s="86"/>
      <c r="P509" s="231">
        <f>O509*H509</f>
        <v>0</v>
      </c>
      <c r="Q509" s="231">
        <v>0.026499999999999999</v>
      </c>
      <c r="R509" s="231">
        <f>Q509*H509</f>
        <v>0.052999999999999998</v>
      </c>
      <c r="S509" s="231">
        <v>0</v>
      </c>
      <c r="T509" s="232">
        <f>S509*H509</f>
        <v>0</v>
      </c>
      <c r="U509" s="40"/>
      <c r="V509" s="40"/>
      <c r="W509" s="40"/>
      <c r="X509" s="40"/>
      <c r="Y509" s="40"/>
      <c r="Z509" s="40"/>
      <c r="AA509" s="40"/>
      <c r="AB509" s="40"/>
      <c r="AC509" s="40"/>
      <c r="AD509" s="40"/>
      <c r="AE509" s="40"/>
      <c r="AR509" s="233" t="s">
        <v>182</v>
      </c>
      <c r="AT509" s="233" t="s">
        <v>273</v>
      </c>
      <c r="AU509" s="233" t="s">
        <v>87</v>
      </c>
      <c r="AY509" s="18" t="s">
        <v>139</v>
      </c>
      <c r="BE509" s="234">
        <f>IF(N509="základní",J509,0)</f>
        <v>0</v>
      </c>
      <c r="BF509" s="234">
        <f>IF(N509="snížená",J509,0)</f>
        <v>0</v>
      </c>
      <c r="BG509" s="234">
        <f>IF(N509="zákl. přenesená",J509,0)</f>
        <v>0</v>
      </c>
      <c r="BH509" s="234">
        <f>IF(N509="sníž. přenesená",J509,0)</f>
        <v>0</v>
      </c>
      <c r="BI509" s="234">
        <f>IF(N509="nulová",J509,0)</f>
        <v>0</v>
      </c>
      <c r="BJ509" s="18" t="s">
        <v>84</v>
      </c>
      <c r="BK509" s="234">
        <f>ROUND(I509*H509,2)</f>
        <v>0</v>
      </c>
      <c r="BL509" s="18" t="s">
        <v>146</v>
      </c>
      <c r="BM509" s="233" t="s">
        <v>746</v>
      </c>
    </row>
    <row r="510" s="15" customFormat="1">
      <c r="A510" s="15"/>
      <c r="B510" s="258"/>
      <c r="C510" s="259"/>
      <c r="D510" s="237" t="s">
        <v>148</v>
      </c>
      <c r="E510" s="260" t="s">
        <v>30</v>
      </c>
      <c r="F510" s="261" t="s">
        <v>727</v>
      </c>
      <c r="G510" s="259"/>
      <c r="H510" s="260" t="s">
        <v>30</v>
      </c>
      <c r="I510" s="262"/>
      <c r="J510" s="259"/>
      <c r="K510" s="259"/>
      <c r="L510" s="263"/>
      <c r="M510" s="264"/>
      <c r="N510" s="265"/>
      <c r="O510" s="265"/>
      <c r="P510" s="265"/>
      <c r="Q510" s="265"/>
      <c r="R510" s="265"/>
      <c r="S510" s="265"/>
      <c r="T510" s="266"/>
      <c r="U510" s="15"/>
      <c r="V510" s="15"/>
      <c r="W510" s="15"/>
      <c r="X510" s="15"/>
      <c r="Y510" s="15"/>
      <c r="Z510" s="15"/>
      <c r="AA510" s="15"/>
      <c r="AB510" s="15"/>
      <c r="AC510" s="15"/>
      <c r="AD510" s="15"/>
      <c r="AE510" s="15"/>
      <c r="AT510" s="267" t="s">
        <v>148</v>
      </c>
      <c r="AU510" s="267" t="s">
        <v>87</v>
      </c>
      <c r="AV510" s="15" t="s">
        <v>84</v>
      </c>
      <c r="AW510" s="15" t="s">
        <v>37</v>
      </c>
      <c r="AX510" s="15" t="s">
        <v>76</v>
      </c>
      <c r="AY510" s="267" t="s">
        <v>139</v>
      </c>
    </row>
    <row r="511" s="13" customFormat="1">
      <c r="A511" s="13"/>
      <c r="B511" s="235"/>
      <c r="C511" s="236"/>
      <c r="D511" s="237" t="s">
        <v>148</v>
      </c>
      <c r="E511" s="238" t="s">
        <v>30</v>
      </c>
      <c r="F511" s="239" t="s">
        <v>738</v>
      </c>
      <c r="G511" s="236"/>
      <c r="H511" s="240">
        <v>2</v>
      </c>
      <c r="I511" s="241"/>
      <c r="J511" s="236"/>
      <c r="K511" s="236"/>
      <c r="L511" s="242"/>
      <c r="M511" s="243"/>
      <c r="N511" s="244"/>
      <c r="O511" s="244"/>
      <c r="P511" s="244"/>
      <c r="Q511" s="244"/>
      <c r="R511" s="244"/>
      <c r="S511" s="244"/>
      <c r="T511" s="245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46" t="s">
        <v>148</v>
      </c>
      <c r="AU511" s="246" t="s">
        <v>87</v>
      </c>
      <c r="AV511" s="13" t="s">
        <v>87</v>
      </c>
      <c r="AW511" s="13" t="s">
        <v>37</v>
      </c>
      <c r="AX511" s="13" t="s">
        <v>76</v>
      </c>
      <c r="AY511" s="246" t="s">
        <v>139</v>
      </c>
    </row>
    <row r="512" s="14" customFormat="1">
      <c r="A512" s="14"/>
      <c r="B512" s="247"/>
      <c r="C512" s="248"/>
      <c r="D512" s="237" t="s">
        <v>148</v>
      </c>
      <c r="E512" s="249" t="s">
        <v>30</v>
      </c>
      <c r="F512" s="250" t="s">
        <v>150</v>
      </c>
      <c r="G512" s="248"/>
      <c r="H512" s="251">
        <v>2</v>
      </c>
      <c r="I512" s="252"/>
      <c r="J512" s="248"/>
      <c r="K512" s="248"/>
      <c r="L512" s="253"/>
      <c r="M512" s="254"/>
      <c r="N512" s="255"/>
      <c r="O512" s="255"/>
      <c r="P512" s="255"/>
      <c r="Q512" s="255"/>
      <c r="R512" s="255"/>
      <c r="S512" s="255"/>
      <c r="T512" s="256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57" t="s">
        <v>148</v>
      </c>
      <c r="AU512" s="257" t="s">
        <v>87</v>
      </c>
      <c r="AV512" s="14" t="s">
        <v>146</v>
      </c>
      <c r="AW512" s="14" t="s">
        <v>37</v>
      </c>
      <c r="AX512" s="14" t="s">
        <v>84</v>
      </c>
      <c r="AY512" s="257" t="s">
        <v>139</v>
      </c>
    </row>
    <row r="513" s="2" customFormat="1" ht="16.5" customHeight="1">
      <c r="A513" s="40"/>
      <c r="B513" s="41"/>
      <c r="C513" s="268" t="s">
        <v>747</v>
      </c>
      <c r="D513" s="268" t="s">
        <v>273</v>
      </c>
      <c r="E513" s="269" t="s">
        <v>748</v>
      </c>
      <c r="F513" s="270" t="s">
        <v>749</v>
      </c>
      <c r="G513" s="271" t="s">
        <v>401</v>
      </c>
      <c r="H513" s="272">
        <v>2</v>
      </c>
      <c r="I513" s="273"/>
      <c r="J513" s="274">
        <f>ROUND(I513*H513,2)</f>
        <v>0</v>
      </c>
      <c r="K513" s="270" t="s">
        <v>30</v>
      </c>
      <c r="L513" s="275"/>
      <c r="M513" s="276" t="s">
        <v>30</v>
      </c>
      <c r="N513" s="277" t="s">
        <v>47</v>
      </c>
      <c r="O513" s="86"/>
      <c r="P513" s="231">
        <f>O513*H513</f>
        <v>0</v>
      </c>
      <c r="Q513" s="231">
        <v>0.00052999999999999998</v>
      </c>
      <c r="R513" s="231">
        <f>Q513*H513</f>
        <v>0.00106</v>
      </c>
      <c r="S513" s="231">
        <v>0</v>
      </c>
      <c r="T513" s="232">
        <f>S513*H513</f>
        <v>0</v>
      </c>
      <c r="U513" s="40"/>
      <c r="V513" s="40"/>
      <c r="W513" s="40"/>
      <c r="X513" s="40"/>
      <c r="Y513" s="40"/>
      <c r="Z513" s="40"/>
      <c r="AA513" s="40"/>
      <c r="AB513" s="40"/>
      <c r="AC513" s="40"/>
      <c r="AD513" s="40"/>
      <c r="AE513" s="40"/>
      <c r="AR513" s="233" t="s">
        <v>182</v>
      </c>
      <c r="AT513" s="233" t="s">
        <v>273</v>
      </c>
      <c r="AU513" s="233" t="s">
        <v>87</v>
      </c>
      <c r="AY513" s="18" t="s">
        <v>139</v>
      </c>
      <c r="BE513" s="234">
        <f>IF(N513="základní",J513,0)</f>
        <v>0</v>
      </c>
      <c r="BF513" s="234">
        <f>IF(N513="snížená",J513,0)</f>
        <v>0</v>
      </c>
      <c r="BG513" s="234">
        <f>IF(N513="zákl. přenesená",J513,0)</f>
        <v>0</v>
      </c>
      <c r="BH513" s="234">
        <f>IF(N513="sníž. přenesená",J513,0)</f>
        <v>0</v>
      </c>
      <c r="BI513" s="234">
        <f>IF(N513="nulová",J513,0)</f>
        <v>0</v>
      </c>
      <c r="BJ513" s="18" t="s">
        <v>84</v>
      </c>
      <c r="BK513" s="234">
        <f>ROUND(I513*H513,2)</f>
        <v>0</v>
      </c>
      <c r="BL513" s="18" t="s">
        <v>146</v>
      </c>
      <c r="BM513" s="233" t="s">
        <v>750</v>
      </c>
    </row>
    <row r="514" s="15" customFormat="1">
      <c r="A514" s="15"/>
      <c r="B514" s="258"/>
      <c r="C514" s="259"/>
      <c r="D514" s="237" t="s">
        <v>148</v>
      </c>
      <c r="E514" s="260" t="s">
        <v>30</v>
      </c>
      <c r="F514" s="261" t="s">
        <v>727</v>
      </c>
      <c r="G514" s="259"/>
      <c r="H514" s="260" t="s">
        <v>30</v>
      </c>
      <c r="I514" s="262"/>
      <c r="J514" s="259"/>
      <c r="K514" s="259"/>
      <c r="L514" s="263"/>
      <c r="M514" s="264"/>
      <c r="N514" s="265"/>
      <c r="O514" s="265"/>
      <c r="P514" s="265"/>
      <c r="Q514" s="265"/>
      <c r="R514" s="265"/>
      <c r="S514" s="265"/>
      <c r="T514" s="266"/>
      <c r="U514" s="15"/>
      <c r="V514" s="15"/>
      <c r="W514" s="15"/>
      <c r="X514" s="15"/>
      <c r="Y514" s="15"/>
      <c r="Z514" s="15"/>
      <c r="AA514" s="15"/>
      <c r="AB514" s="15"/>
      <c r="AC514" s="15"/>
      <c r="AD514" s="15"/>
      <c r="AE514" s="15"/>
      <c r="AT514" s="267" t="s">
        <v>148</v>
      </c>
      <c r="AU514" s="267" t="s">
        <v>87</v>
      </c>
      <c r="AV514" s="15" t="s">
        <v>84</v>
      </c>
      <c r="AW514" s="15" t="s">
        <v>37</v>
      </c>
      <c r="AX514" s="15" t="s">
        <v>76</v>
      </c>
      <c r="AY514" s="267" t="s">
        <v>139</v>
      </c>
    </row>
    <row r="515" s="13" customFormat="1">
      <c r="A515" s="13"/>
      <c r="B515" s="235"/>
      <c r="C515" s="236"/>
      <c r="D515" s="237" t="s">
        <v>148</v>
      </c>
      <c r="E515" s="238" t="s">
        <v>30</v>
      </c>
      <c r="F515" s="239" t="s">
        <v>738</v>
      </c>
      <c r="G515" s="236"/>
      <c r="H515" s="240">
        <v>2</v>
      </c>
      <c r="I515" s="241"/>
      <c r="J515" s="236"/>
      <c r="K515" s="236"/>
      <c r="L515" s="242"/>
      <c r="M515" s="243"/>
      <c r="N515" s="244"/>
      <c r="O515" s="244"/>
      <c r="P515" s="244"/>
      <c r="Q515" s="244"/>
      <c r="R515" s="244"/>
      <c r="S515" s="244"/>
      <c r="T515" s="245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46" t="s">
        <v>148</v>
      </c>
      <c r="AU515" s="246" t="s">
        <v>87</v>
      </c>
      <c r="AV515" s="13" t="s">
        <v>87</v>
      </c>
      <c r="AW515" s="13" t="s">
        <v>37</v>
      </c>
      <c r="AX515" s="13" t="s">
        <v>76</v>
      </c>
      <c r="AY515" s="246" t="s">
        <v>139</v>
      </c>
    </row>
    <row r="516" s="14" customFormat="1">
      <c r="A516" s="14"/>
      <c r="B516" s="247"/>
      <c r="C516" s="248"/>
      <c r="D516" s="237" t="s">
        <v>148</v>
      </c>
      <c r="E516" s="249" t="s">
        <v>30</v>
      </c>
      <c r="F516" s="250" t="s">
        <v>150</v>
      </c>
      <c r="G516" s="248"/>
      <c r="H516" s="251">
        <v>2</v>
      </c>
      <c r="I516" s="252"/>
      <c r="J516" s="248"/>
      <c r="K516" s="248"/>
      <c r="L516" s="253"/>
      <c r="M516" s="254"/>
      <c r="N516" s="255"/>
      <c r="O516" s="255"/>
      <c r="P516" s="255"/>
      <c r="Q516" s="255"/>
      <c r="R516" s="255"/>
      <c r="S516" s="255"/>
      <c r="T516" s="256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57" t="s">
        <v>148</v>
      </c>
      <c r="AU516" s="257" t="s">
        <v>87</v>
      </c>
      <c r="AV516" s="14" t="s">
        <v>146</v>
      </c>
      <c r="AW516" s="14" t="s">
        <v>37</v>
      </c>
      <c r="AX516" s="14" t="s">
        <v>84</v>
      </c>
      <c r="AY516" s="257" t="s">
        <v>139</v>
      </c>
    </row>
    <row r="517" s="2" customFormat="1" ht="16.5" customHeight="1">
      <c r="A517" s="40"/>
      <c r="B517" s="41"/>
      <c r="C517" s="268" t="s">
        <v>751</v>
      </c>
      <c r="D517" s="268" t="s">
        <v>273</v>
      </c>
      <c r="E517" s="269" t="s">
        <v>752</v>
      </c>
      <c r="F517" s="270" t="s">
        <v>753</v>
      </c>
      <c r="G517" s="271" t="s">
        <v>401</v>
      </c>
      <c r="H517" s="272">
        <v>4</v>
      </c>
      <c r="I517" s="273"/>
      <c r="J517" s="274">
        <f>ROUND(I517*H517,2)</f>
        <v>0</v>
      </c>
      <c r="K517" s="270" t="s">
        <v>30</v>
      </c>
      <c r="L517" s="275"/>
      <c r="M517" s="276" t="s">
        <v>30</v>
      </c>
      <c r="N517" s="277" t="s">
        <v>47</v>
      </c>
      <c r="O517" s="86"/>
      <c r="P517" s="231">
        <f>O517*H517</f>
        <v>0</v>
      </c>
      <c r="Q517" s="231">
        <v>0.0089999999999999993</v>
      </c>
      <c r="R517" s="231">
        <f>Q517*H517</f>
        <v>0.035999999999999997</v>
      </c>
      <c r="S517" s="231">
        <v>0</v>
      </c>
      <c r="T517" s="232">
        <f>S517*H517</f>
        <v>0</v>
      </c>
      <c r="U517" s="40"/>
      <c r="V517" s="40"/>
      <c r="W517" s="40"/>
      <c r="X517" s="40"/>
      <c r="Y517" s="40"/>
      <c r="Z517" s="40"/>
      <c r="AA517" s="40"/>
      <c r="AB517" s="40"/>
      <c r="AC517" s="40"/>
      <c r="AD517" s="40"/>
      <c r="AE517" s="40"/>
      <c r="AR517" s="233" t="s">
        <v>182</v>
      </c>
      <c r="AT517" s="233" t="s">
        <v>273</v>
      </c>
      <c r="AU517" s="233" t="s">
        <v>87</v>
      </c>
      <c r="AY517" s="18" t="s">
        <v>139</v>
      </c>
      <c r="BE517" s="234">
        <f>IF(N517="základní",J517,0)</f>
        <v>0</v>
      </c>
      <c r="BF517" s="234">
        <f>IF(N517="snížená",J517,0)</f>
        <v>0</v>
      </c>
      <c r="BG517" s="234">
        <f>IF(N517="zákl. přenesená",J517,0)</f>
        <v>0</v>
      </c>
      <c r="BH517" s="234">
        <f>IF(N517="sníž. přenesená",J517,0)</f>
        <v>0</v>
      </c>
      <c r="BI517" s="234">
        <f>IF(N517="nulová",J517,0)</f>
        <v>0</v>
      </c>
      <c r="BJ517" s="18" t="s">
        <v>84</v>
      </c>
      <c r="BK517" s="234">
        <f>ROUND(I517*H517,2)</f>
        <v>0</v>
      </c>
      <c r="BL517" s="18" t="s">
        <v>146</v>
      </c>
      <c r="BM517" s="233" t="s">
        <v>754</v>
      </c>
    </row>
    <row r="518" s="15" customFormat="1">
      <c r="A518" s="15"/>
      <c r="B518" s="258"/>
      <c r="C518" s="259"/>
      <c r="D518" s="237" t="s">
        <v>148</v>
      </c>
      <c r="E518" s="260" t="s">
        <v>30</v>
      </c>
      <c r="F518" s="261" t="s">
        <v>727</v>
      </c>
      <c r="G518" s="259"/>
      <c r="H518" s="260" t="s">
        <v>30</v>
      </c>
      <c r="I518" s="262"/>
      <c r="J518" s="259"/>
      <c r="K518" s="259"/>
      <c r="L518" s="263"/>
      <c r="M518" s="264"/>
      <c r="N518" s="265"/>
      <c r="O518" s="265"/>
      <c r="P518" s="265"/>
      <c r="Q518" s="265"/>
      <c r="R518" s="265"/>
      <c r="S518" s="265"/>
      <c r="T518" s="266"/>
      <c r="U518" s="15"/>
      <c r="V518" s="15"/>
      <c r="W518" s="15"/>
      <c r="X518" s="15"/>
      <c r="Y518" s="15"/>
      <c r="Z518" s="15"/>
      <c r="AA518" s="15"/>
      <c r="AB518" s="15"/>
      <c r="AC518" s="15"/>
      <c r="AD518" s="15"/>
      <c r="AE518" s="15"/>
      <c r="AT518" s="267" t="s">
        <v>148</v>
      </c>
      <c r="AU518" s="267" t="s">
        <v>87</v>
      </c>
      <c r="AV518" s="15" t="s">
        <v>84</v>
      </c>
      <c r="AW518" s="15" t="s">
        <v>37</v>
      </c>
      <c r="AX518" s="15" t="s">
        <v>76</v>
      </c>
      <c r="AY518" s="267" t="s">
        <v>139</v>
      </c>
    </row>
    <row r="519" s="13" customFormat="1">
      <c r="A519" s="13"/>
      <c r="B519" s="235"/>
      <c r="C519" s="236"/>
      <c r="D519" s="237" t="s">
        <v>148</v>
      </c>
      <c r="E519" s="238" t="s">
        <v>30</v>
      </c>
      <c r="F519" s="239" t="s">
        <v>755</v>
      </c>
      <c r="G519" s="236"/>
      <c r="H519" s="240">
        <v>4</v>
      </c>
      <c r="I519" s="241"/>
      <c r="J519" s="236"/>
      <c r="K519" s="236"/>
      <c r="L519" s="242"/>
      <c r="M519" s="243"/>
      <c r="N519" s="244"/>
      <c r="O519" s="244"/>
      <c r="P519" s="244"/>
      <c r="Q519" s="244"/>
      <c r="R519" s="244"/>
      <c r="S519" s="244"/>
      <c r="T519" s="245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46" t="s">
        <v>148</v>
      </c>
      <c r="AU519" s="246" t="s">
        <v>87</v>
      </c>
      <c r="AV519" s="13" t="s">
        <v>87</v>
      </c>
      <c r="AW519" s="13" t="s">
        <v>37</v>
      </c>
      <c r="AX519" s="13" t="s">
        <v>76</v>
      </c>
      <c r="AY519" s="246" t="s">
        <v>139</v>
      </c>
    </row>
    <row r="520" s="14" customFormat="1">
      <c r="A520" s="14"/>
      <c r="B520" s="247"/>
      <c r="C520" s="248"/>
      <c r="D520" s="237" t="s">
        <v>148</v>
      </c>
      <c r="E520" s="249" t="s">
        <v>30</v>
      </c>
      <c r="F520" s="250" t="s">
        <v>150</v>
      </c>
      <c r="G520" s="248"/>
      <c r="H520" s="251">
        <v>4</v>
      </c>
      <c r="I520" s="252"/>
      <c r="J520" s="248"/>
      <c r="K520" s="248"/>
      <c r="L520" s="253"/>
      <c r="M520" s="254"/>
      <c r="N520" s="255"/>
      <c r="O520" s="255"/>
      <c r="P520" s="255"/>
      <c r="Q520" s="255"/>
      <c r="R520" s="255"/>
      <c r="S520" s="255"/>
      <c r="T520" s="256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57" t="s">
        <v>148</v>
      </c>
      <c r="AU520" s="257" t="s">
        <v>87</v>
      </c>
      <c r="AV520" s="14" t="s">
        <v>146</v>
      </c>
      <c r="AW520" s="14" t="s">
        <v>37</v>
      </c>
      <c r="AX520" s="14" t="s">
        <v>84</v>
      </c>
      <c r="AY520" s="257" t="s">
        <v>139</v>
      </c>
    </row>
    <row r="521" s="2" customFormat="1" ht="16.5" customHeight="1">
      <c r="A521" s="40"/>
      <c r="B521" s="41"/>
      <c r="C521" s="222" t="s">
        <v>756</v>
      </c>
      <c r="D521" s="222" t="s">
        <v>141</v>
      </c>
      <c r="E521" s="223" t="s">
        <v>757</v>
      </c>
      <c r="F521" s="224" t="s">
        <v>758</v>
      </c>
      <c r="G521" s="225" t="s">
        <v>185</v>
      </c>
      <c r="H521" s="226">
        <v>12</v>
      </c>
      <c r="I521" s="227"/>
      <c r="J521" s="228">
        <f>ROUND(I521*H521,2)</f>
        <v>0</v>
      </c>
      <c r="K521" s="224" t="s">
        <v>145</v>
      </c>
      <c r="L521" s="46"/>
      <c r="M521" s="229" t="s">
        <v>30</v>
      </c>
      <c r="N521" s="230" t="s">
        <v>47</v>
      </c>
      <c r="O521" s="86"/>
      <c r="P521" s="231">
        <f>O521*H521</f>
        <v>0</v>
      </c>
      <c r="Q521" s="231">
        <v>0.0013699999999999999</v>
      </c>
      <c r="R521" s="231">
        <f>Q521*H521</f>
        <v>0.01644</v>
      </c>
      <c r="S521" s="231">
        <v>0</v>
      </c>
      <c r="T521" s="232">
        <f>S521*H521</f>
        <v>0</v>
      </c>
      <c r="U521" s="40"/>
      <c r="V521" s="40"/>
      <c r="W521" s="40"/>
      <c r="X521" s="40"/>
      <c r="Y521" s="40"/>
      <c r="Z521" s="40"/>
      <c r="AA521" s="40"/>
      <c r="AB521" s="40"/>
      <c r="AC521" s="40"/>
      <c r="AD521" s="40"/>
      <c r="AE521" s="40"/>
      <c r="AR521" s="233" t="s">
        <v>146</v>
      </c>
      <c r="AT521" s="233" t="s">
        <v>141</v>
      </c>
      <c r="AU521" s="233" t="s">
        <v>87</v>
      </c>
      <c r="AY521" s="18" t="s">
        <v>139</v>
      </c>
      <c r="BE521" s="234">
        <f>IF(N521="základní",J521,0)</f>
        <v>0</v>
      </c>
      <c r="BF521" s="234">
        <f>IF(N521="snížená",J521,0)</f>
        <v>0</v>
      </c>
      <c r="BG521" s="234">
        <f>IF(N521="zákl. přenesená",J521,0)</f>
        <v>0</v>
      </c>
      <c r="BH521" s="234">
        <f>IF(N521="sníž. přenesená",J521,0)</f>
        <v>0</v>
      </c>
      <c r="BI521" s="234">
        <f>IF(N521="nulová",J521,0)</f>
        <v>0</v>
      </c>
      <c r="BJ521" s="18" t="s">
        <v>84</v>
      </c>
      <c r="BK521" s="234">
        <f>ROUND(I521*H521,2)</f>
        <v>0</v>
      </c>
      <c r="BL521" s="18" t="s">
        <v>146</v>
      </c>
      <c r="BM521" s="233" t="s">
        <v>759</v>
      </c>
    </row>
    <row r="522" s="13" customFormat="1">
      <c r="A522" s="13"/>
      <c r="B522" s="235"/>
      <c r="C522" s="236"/>
      <c r="D522" s="237" t="s">
        <v>148</v>
      </c>
      <c r="E522" s="238" t="s">
        <v>30</v>
      </c>
      <c r="F522" s="239" t="s">
        <v>760</v>
      </c>
      <c r="G522" s="236"/>
      <c r="H522" s="240">
        <v>12</v>
      </c>
      <c r="I522" s="241"/>
      <c r="J522" s="236"/>
      <c r="K522" s="236"/>
      <c r="L522" s="242"/>
      <c r="M522" s="243"/>
      <c r="N522" s="244"/>
      <c r="O522" s="244"/>
      <c r="P522" s="244"/>
      <c r="Q522" s="244"/>
      <c r="R522" s="244"/>
      <c r="S522" s="244"/>
      <c r="T522" s="245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46" t="s">
        <v>148</v>
      </c>
      <c r="AU522" s="246" t="s">
        <v>87</v>
      </c>
      <c r="AV522" s="13" t="s">
        <v>87</v>
      </c>
      <c r="AW522" s="13" t="s">
        <v>37</v>
      </c>
      <c r="AX522" s="13" t="s">
        <v>76</v>
      </c>
      <c r="AY522" s="246" t="s">
        <v>139</v>
      </c>
    </row>
    <row r="523" s="14" customFormat="1">
      <c r="A523" s="14"/>
      <c r="B523" s="247"/>
      <c r="C523" s="248"/>
      <c r="D523" s="237" t="s">
        <v>148</v>
      </c>
      <c r="E523" s="249" t="s">
        <v>30</v>
      </c>
      <c r="F523" s="250" t="s">
        <v>150</v>
      </c>
      <c r="G523" s="248"/>
      <c r="H523" s="251">
        <v>12</v>
      </c>
      <c r="I523" s="252"/>
      <c r="J523" s="248"/>
      <c r="K523" s="248"/>
      <c r="L523" s="253"/>
      <c r="M523" s="254"/>
      <c r="N523" s="255"/>
      <c r="O523" s="255"/>
      <c r="P523" s="255"/>
      <c r="Q523" s="255"/>
      <c r="R523" s="255"/>
      <c r="S523" s="255"/>
      <c r="T523" s="256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57" t="s">
        <v>148</v>
      </c>
      <c r="AU523" s="257" t="s">
        <v>87</v>
      </c>
      <c r="AV523" s="14" t="s">
        <v>146</v>
      </c>
      <c r="AW523" s="14" t="s">
        <v>37</v>
      </c>
      <c r="AX523" s="14" t="s">
        <v>84</v>
      </c>
      <c r="AY523" s="257" t="s">
        <v>139</v>
      </c>
    </row>
    <row r="524" s="2" customFormat="1" ht="33" customHeight="1">
      <c r="A524" s="40"/>
      <c r="B524" s="41"/>
      <c r="C524" s="222" t="s">
        <v>761</v>
      </c>
      <c r="D524" s="222" t="s">
        <v>141</v>
      </c>
      <c r="E524" s="223" t="s">
        <v>762</v>
      </c>
      <c r="F524" s="224" t="s">
        <v>763</v>
      </c>
      <c r="G524" s="225" t="s">
        <v>185</v>
      </c>
      <c r="H524" s="226">
        <v>8.5</v>
      </c>
      <c r="I524" s="227"/>
      <c r="J524" s="228">
        <f>ROUND(I524*H524,2)</f>
        <v>0</v>
      </c>
      <c r="K524" s="224" t="s">
        <v>145</v>
      </c>
      <c r="L524" s="46"/>
      <c r="M524" s="229" t="s">
        <v>30</v>
      </c>
      <c r="N524" s="230" t="s">
        <v>47</v>
      </c>
      <c r="O524" s="86"/>
      <c r="P524" s="231">
        <f>O524*H524</f>
        <v>0</v>
      </c>
      <c r="Q524" s="231">
        <v>0</v>
      </c>
      <c r="R524" s="231">
        <f>Q524*H524</f>
        <v>0</v>
      </c>
      <c r="S524" s="231">
        <v>2.1000000000000001</v>
      </c>
      <c r="T524" s="232">
        <f>S524*H524</f>
        <v>17.850000000000001</v>
      </c>
      <c r="U524" s="40"/>
      <c r="V524" s="40"/>
      <c r="W524" s="40"/>
      <c r="X524" s="40"/>
      <c r="Y524" s="40"/>
      <c r="Z524" s="40"/>
      <c r="AA524" s="40"/>
      <c r="AB524" s="40"/>
      <c r="AC524" s="40"/>
      <c r="AD524" s="40"/>
      <c r="AE524" s="40"/>
      <c r="AR524" s="233" t="s">
        <v>146</v>
      </c>
      <c r="AT524" s="233" t="s">
        <v>141</v>
      </c>
      <c r="AU524" s="233" t="s">
        <v>87</v>
      </c>
      <c r="AY524" s="18" t="s">
        <v>139</v>
      </c>
      <c r="BE524" s="234">
        <f>IF(N524="základní",J524,0)</f>
        <v>0</v>
      </c>
      <c r="BF524" s="234">
        <f>IF(N524="snížená",J524,0)</f>
        <v>0</v>
      </c>
      <c r="BG524" s="234">
        <f>IF(N524="zákl. přenesená",J524,0)</f>
        <v>0</v>
      </c>
      <c r="BH524" s="234">
        <f>IF(N524="sníž. přenesená",J524,0)</f>
        <v>0</v>
      </c>
      <c r="BI524" s="234">
        <f>IF(N524="nulová",J524,0)</f>
        <v>0</v>
      </c>
      <c r="BJ524" s="18" t="s">
        <v>84</v>
      </c>
      <c r="BK524" s="234">
        <f>ROUND(I524*H524,2)</f>
        <v>0</v>
      </c>
      <c r="BL524" s="18" t="s">
        <v>146</v>
      </c>
      <c r="BM524" s="233" t="s">
        <v>764</v>
      </c>
    </row>
    <row r="525" s="13" customFormat="1">
      <c r="A525" s="13"/>
      <c r="B525" s="235"/>
      <c r="C525" s="236"/>
      <c r="D525" s="237" t="s">
        <v>148</v>
      </c>
      <c r="E525" s="238" t="s">
        <v>30</v>
      </c>
      <c r="F525" s="239" t="s">
        <v>765</v>
      </c>
      <c r="G525" s="236"/>
      <c r="H525" s="240">
        <v>8.5</v>
      </c>
      <c r="I525" s="241"/>
      <c r="J525" s="236"/>
      <c r="K525" s="236"/>
      <c r="L525" s="242"/>
      <c r="M525" s="243"/>
      <c r="N525" s="244"/>
      <c r="O525" s="244"/>
      <c r="P525" s="244"/>
      <c r="Q525" s="244"/>
      <c r="R525" s="244"/>
      <c r="S525" s="244"/>
      <c r="T525" s="245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46" t="s">
        <v>148</v>
      </c>
      <c r="AU525" s="246" t="s">
        <v>87</v>
      </c>
      <c r="AV525" s="13" t="s">
        <v>87</v>
      </c>
      <c r="AW525" s="13" t="s">
        <v>37</v>
      </c>
      <c r="AX525" s="13" t="s">
        <v>76</v>
      </c>
      <c r="AY525" s="246" t="s">
        <v>139</v>
      </c>
    </row>
    <row r="526" s="14" customFormat="1">
      <c r="A526" s="14"/>
      <c r="B526" s="247"/>
      <c r="C526" s="248"/>
      <c r="D526" s="237" t="s">
        <v>148</v>
      </c>
      <c r="E526" s="249" t="s">
        <v>30</v>
      </c>
      <c r="F526" s="250" t="s">
        <v>150</v>
      </c>
      <c r="G526" s="248"/>
      <c r="H526" s="251">
        <v>8.5</v>
      </c>
      <c r="I526" s="252"/>
      <c r="J526" s="248"/>
      <c r="K526" s="248"/>
      <c r="L526" s="253"/>
      <c r="M526" s="254"/>
      <c r="N526" s="255"/>
      <c r="O526" s="255"/>
      <c r="P526" s="255"/>
      <c r="Q526" s="255"/>
      <c r="R526" s="255"/>
      <c r="S526" s="255"/>
      <c r="T526" s="256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57" t="s">
        <v>148</v>
      </c>
      <c r="AU526" s="257" t="s">
        <v>87</v>
      </c>
      <c r="AV526" s="14" t="s">
        <v>146</v>
      </c>
      <c r="AW526" s="14" t="s">
        <v>37</v>
      </c>
      <c r="AX526" s="14" t="s">
        <v>84</v>
      </c>
      <c r="AY526" s="257" t="s">
        <v>139</v>
      </c>
    </row>
    <row r="527" s="2" customFormat="1" ht="16.5" customHeight="1">
      <c r="A527" s="40"/>
      <c r="B527" s="41"/>
      <c r="C527" s="222" t="s">
        <v>766</v>
      </c>
      <c r="D527" s="222" t="s">
        <v>141</v>
      </c>
      <c r="E527" s="223" t="s">
        <v>767</v>
      </c>
      <c r="F527" s="224" t="s">
        <v>768</v>
      </c>
      <c r="G527" s="225" t="s">
        <v>197</v>
      </c>
      <c r="H527" s="226">
        <v>1.8</v>
      </c>
      <c r="I527" s="227"/>
      <c r="J527" s="228">
        <f>ROUND(I527*H527,2)</f>
        <v>0</v>
      </c>
      <c r="K527" s="224" t="s">
        <v>145</v>
      </c>
      <c r="L527" s="46"/>
      <c r="M527" s="229" t="s">
        <v>30</v>
      </c>
      <c r="N527" s="230" t="s">
        <v>47</v>
      </c>
      <c r="O527" s="86"/>
      <c r="P527" s="231">
        <f>O527*H527</f>
        <v>0</v>
      </c>
      <c r="Q527" s="231">
        <v>0</v>
      </c>
      <c r="R527" s="231">
        <f>Q527*H527</f>
        <v>0</v>
      </c>
      <c r="S527" s="231">
        <v>0.86665999999999999</v>
      </c>
      <c r="T527" s="232">
        <f>S527*H527</f>
        <v>1.5599879999999999</v>
      </c>
      <c r="U527" s="40"/>
      <c r="V527" s="40"/>
      <c r="W527" s="40"/>
      <c r="X527" s="40"/>
      <c r="Y527" s="40"/>
      <c r="Z527" s="40"/>
      <c r="AA527" s="40"/>
      <c r="AB527" s="40"/>
      <c r="AC527" s="40"/>
      <c r="AD527" s="40"/>
      <c r="AE527" s="40"/>
      <c r="AR527" s="233" t="s">
        <v>146</v>
      </c>
      <c r="AT527" s="233" t="s">
        <v>141</v>
      </c>
      <c r="AU527" s="233" t="s">
        <v>87</v>
      </c>
      <c r="AY527" s="18" t="s">
        <v>139</v>
      </c>
      <c r="BE527" s="234">
        <f>IF(N527="základní",J527,0)</f>
        <v>0</v>
      </c>
      <c r="BF527" s="234">
        <f>IF(N527="snížená",J527,0)</f>
        <v>0</v>
      </c>
      <c r="BG527" s="234">
        <f>IF(N527="zákl. přenesená",J527,0)</f>
        <v>0</v>
      </c>
      <c r="BH527" s="234">
        <f>IF(N527="sníž. přenesená",J527,0)</f>
        <v>0</v>
      </c>
      <c r="BI527" s="234">
        <f>IF(N527="nulová",J527,0)</f>
        <v>0</v>
      </c>
      <c r="BJ527" s="18" t="s">
        <v>84</v>
      </c>
      <c r="BK527" s="234">
        <f>ROUND(I527*H527,2)</f>
        <v>0</v>
      </c>
      <c r="BL527" s="18" t="s">
        <v>146</v>
      </c>
      <c r="BM527" s="233" t="s">
        <v>769</v>
      </c>
    </row>
    <row r="528" s="13" customFormat="1">
      <c r="A528" s="13"/>
      <c r="B528" s="235"/>
      <c r="C528" s="236"/>
      <c r="D528" s="237" t="s">
        <v>148</v>
      </c>
      <c r="E528" s="238" t="s">
        <v>30</v>
      </c>
      <c r="F528" s="239" t="s">
        <v>770</v>
      </c>
      <c r="G528" s="236"/>
      <c r="H528" s="240">
        <v>1.8</v>
      </c>
      <c r="I528" s="241"/>
      <c r="J528" s="236"/>
      <c r="K528" s="236"/>
      <c r="L528" s="242"/>
      <c r="M528" s="243"/>
      <c r="N528" s="244"/>
      <c r="O528" s="244"/>
      <c r="P528" s="244"/>
      <c r="Q528" s="244"/>
      <c r="R528" s="244"/>
      <c r="S528" s="244"/>
      <c r="T528" s="245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46" t="s">
        <v>148</v>
      </c>
      <c r="AU528" s="246" t="s">
        <v>87</v>
      </c>
      <c r="AV528" s="13" t="s">
        <v>87</v>
      </c>
      <c r="AW528" s="13" t="s">
        <v>37</v>
      </c>
      <c r="AX528" s="13" t="s">
        <v>76</v>
      </c>
      <c r="AY528" s="246" t="s">
        <v>139</v>
      </c>
    </row>
    <row r="529" s="14" customFormat="1">
      <c r="A529" s="14"/>
      <c r="B529" s="247"/>
      <c r="C529" s="248"/>
      <c r="D529" s="237" t="s">
        <v>148</v>
      </c>
      <c r="E529" s="249" t="s">
        <v>30</v>
      </c>
      <c r="F529" s="250" t="s">
        <v>150</v>
      </c>
      <c r="G529" s="248"/>
      <c r="H529" s="251">
        <v>1.8</v>
      </c>
      <c r="I529" s="252"/>
      <c r="J529" s="248"/>
      <c r="K529" s="248"/>
      <c r="L529" s="253"/>
      <c r="M529" s="254"/>
      <c r="N529" s="255"/>
      <c r="O529" s="255"/>
      <c r="P529" s="255"/>
      <c r="Q529" s="255"/>
      <c r="R529" s="255"/>
      <c r="S529" s="255"/>
      <c r="T529" s="256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57" t="s">
        <v>148</v>
      </c>
      <c r="AU529" s="257" t="s">
        <v>87</v>
      </c>
      <c r="AV529" s="14" t="s">
        <v>146</v>
      </c>
      <c r="AW529" s="14" t="s">
        <v>37</v>
      </c>
      <c r="AX529" s="14" t="s">
        <v>84</v>
      </c>
      <c r="AY529" s="257" t="s">
        <v>139</v>
      </c>
    </row>
    <row r="530" s="2" customFormat="1" ht="16.5" customHeight="1">
      <c r="A530" s="40"/>
      <c r="B530" s="41"/>
      <c r="C530" s="222" t="s">
        <v>771</v>
      </c>
      <c r="D530" s="222" t="s">
        <v>141</v>
      </c>
      <c r="E530" s="223" t="s">
        <v>772</v>
      </c>
      <c r="F530" s="224" t="s">
        <v>773</v>
      </c>
      <c r="G530" s="225" t="s">
        <v>401</v>
      </c>
      <c r="H530" s="226">
        <v>8</v>
      </c>
      <c r="I530" s="227"/>
      <c r="J530" s="228">
        <f>ROUND(I530*H530,2)</f>
        <v>0</v>
      </c>
      <c r="K530" s="224" t="s">
        <v>30</v>
      </c>
      <c r="L530" s="46"/>
      <c r="M530" s="229" t="s">
        <v>30</v>
      </c>
      <c r="N530" s="230" t="s">
        <v>47</v>
      </c>
      <c r="O530" s="86"/>
      <c r="P530" s="231">
        <f>O530*H530</f>
        <v>0</v>
      </c>
      <c r="Q530" s="231">
        <v>0</v>
      </c>
      <c r="R530" s="231">
        <f>Q530*H530</f>
        <v>0</v>
      </c>
      <c r="S530" s="231">
        <v>0</v>
      </c>
      <c r="T530" s="232">
        <f>S530*H530</f>
        <v>0</v>
      </c>
      <c r="U530" s="40"/>
      <c r="V530" s="40"/>
      <c r="W530" s="40"/>
      <c r="X530" s="40"/>
      <c r="Y530" s="40"/>
      <c r="Z530" s="40"/>
      <c r="AA530" s="40"/>
      <c r="AB530" s="40"/>
      <c r="AC530" s="40"/>
      <c r="AD530" s="40"/>
      <c r="AE530" s="40"/>
      <c r="AR530" s="233" t="s">
        <v>146</v>
      </c>
      <c r="AT530" s="233" t="s">
        <v>141</v>
      </c>
      <c r="AU530" s="233" t="s">
        <v>87</v>
      </c>
      <c r="AY530" s="18" t="s">
        <v>139</v>
      </c>
      <c r="BE530" s="234">
        <f>IF(N530="základní",J530,0)</f>
        <v>0</v>
      </c>
      <c r="BF530" s="234">
        <f>IF(N530="snížená",J530,0)</f>
        <v>0</v>
      </c>
      <c r="BG530" s="234">
        <f>IF(N530="zákl. přenesená",J530,0)</f>
        <v>0</v>
      </c>
      <c r="BH530" s="234">
        <f>IF(N530="sníž. přenesená",J530,0)</f>
        <v>0</v>
      </c>
      <c r="BI530" s="234">
        <f>IF(N530="nulová",J530,0)</f>
        <v>0</v>
      </c>
      <c r="BJ530" s="18" t="s">
        <v>84</v>
      </c>
      <c r="BK530" s="234">
        <f>ROUND(I530*H530,2)</f>
        <v>0</v>
      </c>
      <c r="BL530" s="18" t="s">
        <v>146</v>
      </c>
      <c r="BM530" s="233" t="s">
        <v>774</v>
      </c>
    </row>
    <row r="531" s="13" customFormat="1">
      <c r="A531" s="13"/>
      <c r="B531" s="235"/>
      <c r="C531" s="236"/>
      <c r="D531" s="237" t="s">
        <v>148</v>
      </c>
      <c r="E531" s="238" t="s">
        <v>30</v>
      </c>
      <c r="F531" s="239" t="s">
        <v>775</v>
      </c>
      <c r="G531" s="236"/>
      <c r="H531" s="240">
        <v>5</v>
      </c>
      <c r="I531" s="241"/>
      <c r="J531" s="236"/>
      <c r="K531" s="236"/>
      <c r="L531" s="242"/>
      <c r="M531" s="243"/>
      <c r="N531" s="244"/>
      <c r="O531" s="244"/>
      <c r="P531" s="244"/>
      <c r="Q531" s="244"/>
      <c r="R531" s="244"/>
      <c r="S531" s="244"/>
      <c r="T531" s="245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46" t="s">
        <v>148</v>
      </c>
      <c r="AU531" s="246" t="s">
        <v>87</v>
      </c>
      <c r="AV531" s="13" t="s">
        <v>87</v>
      </c>
      <c r="AW531" s="13" t="s">
        <v>37</v>
      </c>
      <c r="AX531" s="13" t="s">
        <v>76</v>
      </c>
      <c r="AY531" s="246" t="s">
        <v>139</v>
      </c>
    </row>
    <row r="532" s="13" customFormat="1">
      <c r="A532" s="13"/>
      <c r="B532" s="235"/>
      <c r="C532" s="236"/>
      <c r="D532" s="237" t="s">
        <v>148</v>
      </c>
      <c r="E532" s="238" t="s">
        <v>30</v>
      </c>
      <c r="F532" s="239" t="s">
        <v>776</v>
      </c>
      <c r="G532" s="236"/>
      <c r="H532" s="240">
        <v>3</v>
      </c>
      <c r="I532" s="241"/>
      <c r="J532" s="236"/>
      <c r="K532" s="236"/>
      <c r="L532" s="242"/>
      <c r="M532" s="243"/>
      <c r="N532" s="244"/>
      <c r="O532" s="244"/>
      <c r="P532" s="244"/>
      <c r="Q532" s="244"/>
      <c r="R532" s="244"/>
      <c r="S532" s="244"/>
      <c r="T532" s="245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46" t="s">
        <v>148</v>
      </c>
      <c r="AU532" s="246" t="s">
        <v>87</v>
      </c>
      <c r="AV532" s="13" t="s">
        <v>87</v>
      </c>
      <c r="AW532" s="13" t="s">
        <v>37</v>
      </c>
      <c r="AX532" s="13" t="s">
        <v>76</v>
      </c>
      <c r="AY532" s="246" t="s">
        <v>139</v>
      </c>
    </row>
    <row r="533" s="14" customFormat="1">
      <c r="A533" s="14"/>
      <c r="B533" s="247"/>
      <c r="C533" s="248"/>
      <c r="D533" s="237" t="s">
        <v>148</v>
      </c>
      <c r="E533" s="249" t="s">
        <v>30</v>
      </c>
      <c r="F533" s="250" t="s">
        <v>150</v>
      </c>
      <c r="G533" s="248"/>
      <c r="H533" s="251">
        <v>8</v>
      </c>
      <c r="I533" s="252"/>
      <c r="J533" s="248"/>
      <c r="K533" s="248"/>
      <c r="L533" s="253"/>
      <c r="M533" s="254"/>
      <c r="N533" s="255"/>
      <c r="O533" s="255"/>
      <c r="P533" s="255"/>
      <c r="Q533" s="255"/>
      <c r="R533" s="255"/>
      <c r="S533" s="255"/>
      <c r="T533" s="256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57" t="s">
        <v>148</v>
      </c>
      <c r="AU533" s="257" t="s">
        <v>87</v>
      </c>
      <c r="AV533" s="14" t="s">
        <v>146</v>
      </c>
      <c r="AW533" s="14" t="s">
        <v>37</v>
      </c>
      <c r="AX533" s="14" t="s">
        <v>84</v>
      </c>
      <c r="AY533" s="257" t="s">
        <v>139</v>
      </c>
    </row>
    <row r="534" s="12" customFormat="1" ht="22.8" customHeight="1">
      <c r="A534" s="12"/>
      <c r="B534" s="206"/>
      <c r="C534" s="207"/>
      <c r="D534" s="208" t="s">
        <v>75</v>
      </c>
      <c r="E534" s="220" t="s">
        <v>777</v>
      </c>
      <c r="F534" s="220" t="s">
        <v>778</v>
      </c>
      <c r="G534" s="207"/>
      <c r="H534" s="207"/>
      <c r="I534" s="210"/>
      <c r="J534" s="221">
        <f>BK534</f>
        <v>0</v>
      </c>
      <c r="K534" s="207"/>
      <c r="L534" s="212"/>
      <c r="M534" s="213"/>
      <c r="N534" s="214"/>
      <c r="O534" s="214"/>
      <c r="P534" s="215">
        <f>SUM(P535:P569)</f>
        <v>0</v>
      </c>
      <c r="Q534" s="214"/>
      <c r="R534" s="215">
        <f>SUM(R535:R569)</f>
        <v>0</v>
      </c>
      <c r="S534" s="214"/>
      <c r="T534" s="216">
        <f>SUM(T535:T569)</f>
        <v>0</v>
      </c>
      <c r="U534" s="12"/>
      <c r="V534" s="12"/>
      <c r="W534" s="12"/>
      <c r="X534" s="12"/>
      <c r="Y534" s="12"/>
      <c r="Z534" s="12"/>
      <c r="AA534" s="12"/>
      <c r="AB534" s="12"/>
      <c r="AC534" s="12"/>
      <c r="AD534" s="12"/>
      <c r="AE534" s="12"/>
      <c r="AR534" s="217" t="s">
        <v>84</v>
      </c>
      <c r="AT534" s="218" t="s">
        <v>75</v>
      </c>
      <c r="AU534" s="218" t="s">
        <v>84</v>
      </c>
      <c r="AY534" s="217" t="s">
        <v>139</v>
      </c>
      <c r="BK534" s="219">
        <f>SUM(BK535:BK569)</f>
        <v>0</v>
      </c>
    </row>
    <row r="535" s="2" customFormat="1" ht="21.75" customHeight="1">
      <c r="A535" s="40"/>
      <c r="B535" s="41"/>
      <c r="C535" s="222" t="s">
        <v>779</v>
      </c>
      <c r="D535" s="222" t="s">
        <v>141</v>
      </c>
      <c r="E535" s="223" t="s">
        <v>780</v>
      </c>
      <c r="F535" s="224" t="s">
        <v>781</v>
      </c>
      <c r="G535" s="225" t="s">
        <v>260</v>
      </c>
      <c r="H535" s="226">
        <v>906.10000000000002</v>
      </c>
      <c r="I535" s="227"/>
      <c r="J535" s="228">
        <f>ROUND(I535*H535,2)</f>
        <v>0</v>
      </c>
      <c r="K535" s="224" t="s">
        <v>145</v>
      </c>
      <c r="L535" s="46"/>
      <c r="M535" s="229" t="s">
        <v>30</v>
      </c>
      <c r="N535" s="230" t="s">
        <v>47</v>
      </c>
      <c r="O535" s="86"/>
      <c r="P535" s="231">
        <f>O535*H535</f>
        <v>0</v>
      </c>
      <c r="Q535" s="231">
        <v>0</v>
      </c>
      <c r="R535" s="231">
        <f>Q535*H535</f>
        <v>0</v>
      </c>
      <c r="S535" s="231">
        <v>0</v>
      </c>
      <c r="T535" s="232">
        <f>S535*H535</f>
        <v>0</v>
      </c>
      <c r="U535" s="40"/>
      <c r="V535" s="40"/>
      <c r="W535" s="40"/>
      <c r="X535" s="40"/>
      <c r="Y535" s="40"/>
      <c r="Z535" s="40"/>
      <c r="AA535" s="40"/>
      <c r="AB535" s="40"/>
      <c r="AC535" s="40"/>
      <c r="AD535" s="40"/>
      <c r="AE535" s="40"/>
      <c r="AR535" s="233" t="s">
        <v>146</v>
      </c>
      <c r="AT535" s="233" t="s">
        <v>141</v>
      </c>
      <c r="AU535" s="233" t="s">
        <v>87</v>
      </c>
      <c r="AY535" s="18" t="s">
        <v>139</v>
      </c>
      <c r="BE535" s="234">
        <f>IF(N535="základní",J535,0)</f>
        <v>0</v>
      </c>
      <c r="BF535" s="234">
        <f>IF(N535="snížená",J535,0)</f>
        <v>0</v>
      </c>
      <c r="BG535" s="234">
        <f>IF(N535="zákl. přenesená",J535,0)</f>
        <v>0</v>
      </c>
      <c r="BH535" s="234">
        <f>IF(N535="sníž. přenesená",J535,0)</f>
        <v>0</v>
      </c>
      <c r="BI535" s="234">
        <f>IF(N535="nulová",J535,0)</f>
        <v>0</v>
      </c>
      <c r="BJ535" s="18" t="s">
        <v>84</v>
      </c>
      <c r="BK535" s="234">
        <f>ROUND(I535*H535,2)</f>
        <v>0</v>
      </c>
      <c r="BL535" s="18" t="s">
        <v>146</v>
      </c>
      <c r="BM535" s="233" t="s">
        <v>782</v>
      </c>
    </row>
    <row r="536" s="15" customFormat="1">
      <c r="A536" s="15"/>
      <c r="B536" s="258"/>
      <c r="C536" s="259"/>
      <c r="D536" s="237" t="s">
        <v>148</v>
      </c>
      <c r="E536" s="260" t="s">
        <v>30</v>
      </c>
      <c r="F536" s="261" t="s">
        <v>783</v>
      </c>
      <c r="G536" s="259"/>
      <c r="H536" s="260" t="s">
        <v>30</v>
      </c>
      <c r="I536" s="262"/>
      <c r="J536" s="259"/>
      <c r="K536" s="259"/>
      <c r="L536" s="263"/>
      <c r="M536" s="264"/>
      <c r="N536" s="265"/>
      <c r="O536" s="265"/>
      <c r="P536" s="265"/>
      <c r="Q536" s="265"/>
      <c r="R536" s="265"/>
      <c r="S536" s="265"/>
      <c r="T536" s="266"/>
      <c r="U536" s="15"/>
      <c r="V536" s="15"/>
      <c r="W536" s="15"/>
      <c r="X536" s="15"/>
      <c r="Y536" s="15"/>
      <c r="Z536" s="15"/>
      <c r="AA536" s="15"/>
      <c r="AB536" s="15"/>
      <c r="AC536" s="15"/>
      <c r="AD536" s="15"/>
      <c r="AE536" s="15"/>
      <c r="AT536" s="267" t="s">
        <v>148</v>
      </c>
      <c r="AU536" s="267" t="s">
        <v>87</v>
      </c>
      <c r="AV536" s="15" t="s">
        <v>84</v>
      </c>
      <c r="AW536" s="15" t="s">
        <v>37</v>
      </c>
      <c r="AX536" s="15" t="s">
        <v>76</v>
      </c>
      <c r="AY536" s="267" t="s">
        <v>139</v>
      </c>
    </row>
    <row r="537" s="13" customFormat="1">
      <c r="A537" s="13"/>
      <c r="B537" s="235"/>
      <c r="C537" s="236"/>
      <c r="D537" s="237" t="s">
        <v>148</v>
      </c>
      <c r="E537" s="238" t="s">
        <v>30</v>
      </c>
      <c r="F537" s="239" t="s">
        <v>784</v>
      </c>
      <c r="G537" s="236"/>
      <c r="H537" s="240">
        <v>906.10000000000002</v>
      </c>
      <c r="I537" s="241"/>
      <c r="J537" s="236"/>
      <c r="K537" s="236"/>
      <c r="L537" s="242"/>
      <c r="M537" s="243"/>
      <c r="N537" s="244"/>
      <c r="O537" s="244"/>
      <c r="P537" s="244"/>
      <c r="Q537" s="244"/>
      <c r="R537" s="244"/>
      <c r="S537" s="244"/>
      <c r="T537" s="245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46" t="s">
        <v>148</v>
      </c>
      <c r="AU537" s="246" t="s">
        <v>87</v>
      </c>
      <c r="AV537" s="13" t="s">
        <v>87</v>
      </c>
      <c r="AW537" s="13" t="s">
        <v>37</v>
      </c>
      <c r="AX537" s="13" t="s">
        <v>76</v>
      </c>
      <c r="AY537" s="246" t="s">
        <v>139</v>
      </c>
    </row>
    <row r="538" s="14" customFormat="1">
      <c r="A538" s="14"/>
      <c r="B538" s="247"/>
      <c r="C538" s="248"/>
      <c r="D538" s="237" t="s">
        <v>148</v>
      </c>
      <c r="E538" s="249" t="s">
        <v>30</v>
      </c>
      <c r="F538" s="250" t="s">
        <v>150</v>
      </c>
      <c r="G538" s="248"/>
      <c r="H538" s="251">
        <v>906.10000000000002</v>
      </c>
      <c r="I538" s="252"/>
      <c r="J538" s="248"/>
      <c r="K538" s="248"/>
      <c r="L538" s="253"/>
      <c r="M538" s="254"/>
      <c r="N538" s="255"/>
      <c r="O538" s="255"/>
      <c r="P538" s="255"/>
      <c r="Q538" s="255"/>
      <c r="R538" s="255"/>
      <c r="S538" s="255"/>
      <c r="T538" s="256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57" t="s">
        <v>148</v>
      </c>
      <c r="AU538" s="257" t="s">
        <v>87</v>
      </c>
      <c r="AV538" s="14" t="s">
        <v>146</v>
      </c>
      <c r="AW538" s="14" t="s">
        <v>37</v>
      </c>
      <c r="AX538" s="14" t="s">
        <v>84</v>
      </c>
      <c r="AY538" s="257" t="s">
        <v>139</v>
      </c>
    </row>
    <row r="539" s="2" customFormat="1" ht="21.75" customHeight="1">
      <c r="A539" s="40"/>
      <c r="B539" s="41"/>
      <c r="C539" s="222" t="s">
        <v>785</v>
      </c>
      <c r="D539" s="222" t="s">
        <v>141</v>
      </c>
      <c r="E539" s="223" t="s">
        <v>786</v>
      </c>
      <c r="F539" s="224" t="s">
        <v>787</v>
      </c>
      <c r="G539" s="225" t="s">
        <v>260</v>
      </c>
      <c r="H539" s="226">
        <v>17215.900000000001</v>
      </c>
      <c r="I539" s="227"/>
      <c r="J539" s="228">
        <f>ROUND(I539*H539,2)</f>
        <v>0</v>
      </c>
      <c r="K539" s="224" t="s">
        <v>145</v>
      </c>
      <c r="L539" s="46"/>
      <c r="M539" s="229" t="s">
        <v>30</v>
      </c>
      <c r="N539" s="230" t="s">
        <v>47</v>
      </c>
      <c r="O539" s="86"/>
      <c r="P539" s="231">
        <f>O539*H539</f>
        <v>0</v>
      </c>
      <c r="Q539" s="231">
        <v>0</v>
      </c>
      <c r="R539" s="231">
        <f>Q539*H539</f>
        <v>0</v>
      </c>
      <c r="S539" s="231">
        <v>0</v>
      </c>
      <c r="T539" s="232">
        <f>S539*H539</f>
        <v>0</v>
      </c>
      <c r="U539" s="40"/>
      <c r="V539" s="40"/>
      <c r="W539" s="40"/>
      <c r="X539" s="40"/>
      <c r="Y539" s="40"/>
      <c r="Z539" s="40"/>
      <c r="AA539" s="40"/>
      <c r="AB539" s="40"/>
      <c r="AC539" s="40"/>
      <c r="AD539" s="40"/>
      <c r="AE539" s="40"/>
      <c r="AR539" s="233" t="s">
        <v>146</v>
      </c>
      <c r="AT539" s="233" t="s">
        <v>141</v>
      </c>
      <c r="AU539" s="233" t="s">
        <v>87</v>
      </c>
      <c r="AY539" s="18" t="s">
        <v>139</v>
      </c>
      <c r="BE539" s="234">
        <f>IF(N539="základní",J539,0)</f>
        <v>0</v>
      </c>
      <c r="BF539" s="234">
        <f>IF(N539="snížená",J539,0)</f>
        <v>0</v>
      </c>
      <c r="BG539" s="234">
        <f>IF(N539="zákl. přenesená",J539,0)</f>
        <v>0</v>
      </c>
      <c r="BH539" s="234">
        <f>IF(N539="sníž. přenesená",J539,0)</f>
        <v>0</v>
      </c>
      <c r="BI539" s="234">
        <f>IF(N539="nulová",J539,0)</f>
        <v>0</v>
      </c>
      <c r="BJ539" s="18" t="s">
        <v>84</v>
      </c>
      <c r="BK539" s="234">
        <f>ROUND(I539*H539,2)</f>
        <v>0</v>
      </c>
      <c r="BL539" s="18" t="s">
        <v>146</v>
      </c>
      <c r="BM539" s="233" t="s">
        <v>788</v>
      </c>
    </row>
    <row r="540" s="15" customFormat="1">
      <c r="A540" s="15"/>
      <c r="B540" s="258"/>
      <c r="C540" s="259"/>
      <c r="D540" s="237" t="s">
        <v>148</v>
      </c>
      <c r="E540" s="260" t="s">
        <v>30</v>
      </c>
      <c r="F540" s="261" t="s">
        <v>783</v>
      </c>
      <c r="G540" s="259"/>
      <c r="H540" s="260" t="s">
        <v>30</v>
      </c>
      <c r="I540" s="262"/>
      <c r="J540" s="259"/>
      <c r="K540" s="259"/>
      <c r="L540" s="263"/>
      <c r="M540" s="264"/>
      <c r="N540" s="265"/>
      <c r="O540" s="265"/>
      <c r="P540" s="265"/>
      <c r="Q540" s="265"/>
      <c r="R540" s="265"/>
      <c r="S540" s="265"/>
      <c r="T540" s="266"/>
      <c r="U540" s="15"/>
      <c r="V540" s="15"/>
      <c r="W540" s="15"/>
      <c r="X540" s="15"/>
      <c r="Y540" s="15"/>
      <c r="Z540" s="15"/>
      <c r="AA540" s="15"/>
      <c r="AB540" s="15"/>
      <c r="AC540" s="15"/>
      <c r="AD540" s="15"/>
      <c r="AE540" s="15"/>
      <c r="AT540" s="267" t="s">
        <v>148</v>
      </c>
      <c r="AU540" s="267" t="s">
        <v>87</v>
      </c>
      <c r="AV540" s="15" t="s">
        <v>84</v>
      </c>
      <c r="AW540" s="15" t="s">
        <v>37</v>
      </c>
      <c r="AX540" s="15" t="s">
        <v>76</v>
      </c>
      <c r="AY540" s="267" t="s">
        <v>139</v>
      </c>
    </row>
    <row r="541" s="13" customFormat="1">
      <c r="A541" s="13"/>
      <c r="B541" s="235"/>
      <c r="C541" s="236"/>
      <c r="D541" s="237" t="s">
        <v>148</v>
      </c>
      <c r="E541" s="238" t="s">
        <v>30</v>
      </c>
      <c r="F541" s="239" t="s">
        <v>789</v>
      </c>
      <c r="G541" s="236"/>
      <c r="H541" s="240">
        <v>17215.900000000001</v>
      </c>
      <c r="I541" s="241"/>
      <c r="J541" s="236"/>
      <c r="K541" s="236"/>
      <c r="L541" s="242"/>
      <c r="M541" s="243"/>
      <c r="N541" s="244"/>
      <c r="O541" s="244"/>
      <c r="P541" s="244"/>
      <c r="Q541" s="244"/>
      <c r="R541" s="244"/>
      <c r="S541" s="244"/>
      <c r="T541" s="245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46" t="s">
        <v>148</v>
      </c>
      <c r="AU541" s="246" t="s">
        <v>87</v>
      </c>
      <c r="AV541" s="13" t="s">
        <v>87</v>
      </c>
      <c r="AW541" s="13" t="s">
        <v>37</v>
      </c>
      <c r="AX541" s="13" t="s">
        <v>76</v>
      </c>
      <c r="AY541" s="246" t="s">
        <v>139</v>
      </c>
    </row>
    <row r="542" s="14" customFormat="1">
      <c r="A542" s="14"/>
      <c r="B542" s="247"/>
      <c r="C542" s="248"/>
      <c r="D542" s="237" t="s">
        <v>148</v>
      </c>
      <c r="E542" s="249" t="s">
        <v>30</v>
      </c>
      <c r="F542" s="250" t="s">
        <v>150</v>
      </c>
      <c r="G542" s="248"/>
      <c r="H542" s="251">
        <v>17215.900000000001</v>
      </c>
      <c r="I542" s="252"/>
      <c r="J542" s="248"/>
      <c r="K542" s="248"/>
      <c r="L542" s="253"/>
      <c r="M542" s="254"/>
      <c r="N542" s="255"/>
      <c r="O542" s="255"/>
      <c r="P542" s="255"/>
      <c r="Q542" s="255"/>
      <c r="R542" s="255"/>
      <c r="S542" s="255"/>
      <c r="T542" s="256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57" t="s">
        <v>148</v>
      </c>
      <c r="AU542" s="257" t="s">
        <v>87</v>
      </c>
      <c r="AV542" s="14" t="s">
        <v>146</v>
      </c>
      <c r="AW542" s="14" t="s">
        <v>37</v>
      </c>
      <c r="AX542" s="14" t="s">
        <v>84</v>
      </c>
      <c r="AY542" s="257" t="s">
        <v>139</v>
      </c>
    </row>
    <row r="543" s="2" customFormat="1" ht="21.75" customHeight="1">
      <c r="A543" s="40"/>
      <c r="B543" s="41"/>
      <c r="C543" s="222" t="s">
        <v>790</v>
      </c>
      <c r="D543" s="222" t="s">
        <v>141</v>
      </c>
      <c r="E543" s="223" t="s">
        <v>791</v>
      </c>
      <c r="F543" s="224" t="s">
        <v>792</v>
      </c>
      <c r="G543" s="225" t="s">
        <v>260</v>
      </c>
      <c r="H543" s="226">
        <v>19.41</v>
      </c>
      <c r="I543" s="227"/>
      <c r="J543" s="228">
        <f>ROUND(I543*H543,2)</f>
        <v>0</v>
      </c>
      <c r="K543" s="224" t="s">
        <v>145</v>
      </c>
      <c r="L543" s="46"/>
      <c r="M543" s="229" t="s">
        <v>30</v>
      </c>
      <c r="N543" s="230" t="s">
        <v>47</v>
      </c>
      <c r="O543" s="86"/>
      <c r="P543" s="231">
        <f>O543*H543</f>
        <v>0</v>
      </c>
      <c r="Q543" s="231">
        <v>0</v>
      </c>
      <c r="R543" s="231">
        <f>Q543*H543</f>
        <v>0</v>
      </c>
      <c r="S543" s="231">
        <v>0</v>
      </c>
      <c r="T543" s="232">
        <f>S543*H543</f>
        <v>0</v>
      </c>
      <c r="U543" s="40"/>
      <c r="V543" s="40"/>
      <c r="W543" s="40"/>
      <c r="X543" s="40"/>
      <c r="Y543" s="40"/>
      <c r="Z543" s="40"/>
      <c r="AA543" s="40"/>
      <c r="AB543" s="40"/>
      <c r="AC543" s="40"/>
      <c r="AD543" s="40"/>
      <c r="AE543" s="40"/>
      <c r="AR543" s="233" t="s">
        <v>146</v>
      </c>
      <c r="AT543" s="233" t="s">
        <v>141</v>
      </c>
      <c r="AU543" s="233" t="s">
        <v>87</v>
      </c>
      <c r="AY543" s="18" t="s">
        <v>139</v>
      </c>
      <c r="BE543" s="234">
        <f>IF(N543="základní",J543,0)</f>
        <v>0</v>
      </c>
      <c r="BF543" s="234">
        <f>IF(N543="snížená",J543,0)</f>
        <v>0</v>
      </c>
      <c r="BG543" s="234">
        <f>IF(N543="zákl. přenesená",J543,0)</f>
        <v>0</v>
      </c>
      <c r="BH543" s="234">
        <f>IF(N543="sníž. přenesená",J543,0)</f>
        <v>0</v>
      </c>
      <c r="BI543" s="234">
        <f>IF(N543="nulová",J543,0)</f>
        <v>0</v>
      </c>
      <c r="BJ543" s="18" t="s">
        <v>84</v>
      </c>
      <c r="BK543" s="234">
        <f>ROUND(I543*H543,2)</f>
        <v>0</v>
      </c>
      <c r="BL543" s="18" t="s">
        <v>146</v>
      </c>
      <c r="BM543" s="233" t="s">
        <v>793</v>
      </c>
    </row>
    <row r="544" s="15" customFormat="1">
      <c r="A544" s="15"/>
      <c r="B544" s="258"/>
      <c r="C544" s="259"/>
      <c r="D544" s="237" t="s">
        <v>148</v>
      </c>
      <c r="E544" s="260" t="s">
        <v>30</v>
      </c>
      <c r="F544" s="261" t="s">
        <v>783</v>
      </c>
      <c r="G544" s="259"/>
      <c r="H544" s="260" t="s">
        <v>30</v>
      </c>
      <c r="I544" s="262"/>
      <c r="J544" s="259"/>
      <c r="K544" s="259"/>
      <c r="L544" s="263"/>
      <c r="M544" s="264"/>
      <c r="N544" s="265"/>
      <c r="O544" s="265"/>
      <c r="P544" s="265"/>
      <c r="Q544" s="265"/>
      <c r="R544" s="265"/>
      <c r="S544" s="265"/>
      <c r="T544" s="266"/>
      <c r="U544" s="15"/>
      <c r="V544" s="15"/>
      <c r="W544" s="15"/>
      <c r="X544" s="15"/>
      <c r="Y544" s="15"/>
      <c r="Z544" s="15"/>
      <c r="AA544" s="15"/>
      <c r="AB544" s="15"/>
      <c r="AC544" s="15"/>
      <c r="AD544" s="15"/>
      <c r="AE544" s="15"/>
      <c r="AT544" s="267" t="s">
        <v>148</v>
      </c>
      <c r="AU544" s="267" t="s">
        <v>87</v>
      </c>
      <c r="AV544" s="15" t="s">
        <v>84</v>
      </c>
      <c r="AW544" s="15" t="s">
        <v>37</v>
      </c>
      <c r="AX544" s="15" t="s">
        <v>76</v>
      </c>
      <c r="AY544" s="267" t="s">
        <v>139</v>
      </c>
    </row>
    <row r="545" s="13" customFormat="1">
      <c r="A545" s="13"/>
      <c r="B545" s="235"/>
      <c r="C545" s="236"/>
      <c r="D545" s="237" t="s">
        <v>148</v>
      </c>
      <c r="E545" s="238" t="s">
        <v>30</v>
      </c>
      <c r="F545" s="239" t="s">
        <v>794</v>
      </c>
      <c r="G545" s="236"/>
      <c r="H545" s="240">
        <v>17.850000000000001</v>
      </c>
      <c r="I545" s="241"/>
      <c r="J545" s="236"/>
      <c r="K545" s="236"/>
      <c r="L545" s="242"/>
      <c r="M545" s="243"/>
      <c r="N545" s="244"/>
      <c r="O545" s="244"/>
      <c r="P545" s="244"/>
      <c r="Q545" s="244"/>
      <c r="R545" s="244"/>
      <c r="S545" s="244"/>
      <c r="T545" s="245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46" t="s">
        <v>148</v>
      </c>
      <c r="AU545" s="246" t="s">
        <v>87</v>
      </c>
      <c r="AV545" s="13" t="s">
        <v>87</v>
      </c>
      <c r="AW545" s="13" t="s">
        <v>37</v>
      </c>
      <c r="AX545" s="13" t="s">
        <v>76</v>
      </c>
      <c r="AY545" s="246" t="s">
        <v>139</v>
      </c>
    </row>
    <row r="546" s="13" customFormat="1">
      <c r="A546" s="13"/>
      <c r="B546" s="235"/>
      <c r="C546" s="236"/>
      <c r="D546" s="237" t="s">
        <v>148</v>
      </c>
      <c r="E546" s="238" t="s">
        <v>30</v>
      </c>
      <c r="F546" s="239" t="s">
        <v>795</v>
      </c>
      <c r="G546" s="236"/>
      <c r="H546" s="240">
        <v>1.5600000000000001</v>
      </c>
      <c r="I546" s="241"/>
      <c r="J546" s="236"/>
      <c r="K546" s="236"/>
      <c r="L546" s="242"/>
      <c r="M546" s="243"/>
      <c r="N546" s="244"/>
      <c r="O546" s="244"/>
      <c r="P546" s="244"/>
      <c r="Q546" s="244"/>
      <c r="R546" s="244"/>
      <c r="S546" s="244"/>
      <c r="T546" s="245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46" t="s">
        <v>148</v>
      </c>
      <c r="AU546" s="246" t="s">
        <v>87</v>
      </c>
      <c r="AV546" s="13" t="s">
        <v>87</v>
      </c>
      <c r="AW546" s="13" t="s">
        <v>37</v>
      </c>
      <c r="AX546" s="13" t="s">
        <v>76</v>
      </c>
      <c r="AY546" s="246" t="s">
        <v>139</v>
      </c>
    </row>
    <row r="547" s="14" customFormat="1">
      <c r="A547" s="14"/>
      <c r="B547" s="247"/>
      <c r="C547" s="248"/>
      <c r="D547" s="237" t="s">
        <v>148</v>
      </c>
      <c r="E547" s="249" t="s">
        <v>30</v>
      </c>
      <c r="F547" s="250" t="s">
        <v>150</v>
      </c>
      <c r="G547" s="248"/>
      <c r="H547" s="251">
        <v>19.41</v>
      </c>
      <c r="I547" s="252"/>
      <c r="J547" s="248"/>
      <c r="K547" s="248"/>
      <c r="L547" s="253"/>
      <c r="M547" s="254"/>
      <c r="N547" s="255"/>
      <c r="O547" s="255"/>
      <c r="P547" s="255"/>
      <c r="Q547" s="255"/>
      <c r="R547" s="255"/>
      <c r="S547" s="255"/>
      <c r="T547" s="256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57" t="s">
        <v>148</v>
      </c>
      <c r="AU547" s="257" t="s">
        <v>87</v>
      </c>
      <c r="AV547" s="14" t="s">
        <v>146</v>
      </c>
      <c r="AW547" s="14" t="s">
        <v>37</v>
      </c>
      <c r="AX547" s="14" t="s">
        <v>84</v>
      </c>
      <c r="AY547" s="257" t="s">
        <v>139</v>
      </c>
    </row>
    <row r="548" s="2" customFormat="1" ht="21.75" customHeight="1">
      <c r="A548" s="40"/>
      <c r="B548" s="41"/>
      <c r="C548" s="222" t="s">
        <v>796</v>
      </c>
      <c r="D548" s="222" t="s">
        <v>141</v>
      </c>
      <c r="E548" s="223" t="s">
        <v>797</v>
      </c>
      <c r="F548" s="224" t="s">
        <v>798</v>
      </c>
      <c r="G548" s="225" t="s">
        <v>260</v>
      </c>
      <c r="H548" s="226">
        <v>368.79000000000002</v>
      </c>
      <c r="I548" s="227"/>
      <c r="J548" s="228">
        <f>ROUND(I548*H548,2)</f>
        <v>0</v>
      </c>
      <c r="K548" s="224" t="s">
        <v>145</v>
      </c>
      <c r="L548" s="46"/>
      <c r="M548" s="229" t="s">
        <v>30</v>
      </c>
      <c r="N548" s="230" t="s">
        <v>47</v>
      </c>
      <c r="O548" s="86"/>
      <c r="P548" s="231">
        <f>O548*H548</f>
        <v>0</v>
      </c>
      <c r="Q548" s="231">
        <v>0</v>
      </c>
      <c r="R548" s="231">
        <f>Q548*H548</f>
        <v>0</v>
      </c>
      <c r="S548" s="231">
        <v>0</v>
      </c>
      <c r="T548" s="232">
        <f>S548*H548</f>
        <v>0</v>
      </c>
      <c r="U548" s="40"/>
      <c r="V548" s="40"/>
      <c r="W548" s="40"/>
      <c r="X548" s="40"/>
      <c r="Y548" s="40"/>
      <c r="Z548" s="40"/>
      <c r="AA548" s="40"/>
      <c r="AB548" s="40"/>
      <c r="AC548" s="40"/>
      <c r="AD548" s="40"/>
      <c r="AE548" s="40"/>
      <c r="AR548" s="233" t="s">
        <v>146</v>
      </c>
      <c r="AT548" s="233" t="s">
        <v>141</v>
      </c>
      <c r="AU548" s="233" t="s">
        <v>87</v>
      </c>
      <c r="AY548" s="18" t="s">
        <v>139</v>
      </c>
      <c r="BE548" s="234">
        <f>IF(N548="základní",J548,0)</f>
        <v>0</v>
      </c>
      <c r="BF548" s="234">
        <f>IF(N548="snížená",J548,0)</f>
        <v>0</v>
      </c>
      <c r="BG548" s="234">
        <f>IF(N548="zákl. přenesená",J548,0)</f>
        <v>0</v>
      </c>
      <c r="BH548" s="234">
        <f>IF(N548="sníž. přenesená",J548,0)</f>
        <v>0</v>
      </c>
      <c r="BI548" s="234">
        <f>IF(N548="nulová",J548,0)</f>
        <v>0</v>
      </c>
      <c r="BJ548" s="18" t="s">
        <v>84</v>
      </c>
      <c r="BK548" s="234">
        <f>ROUND(I548*H548,2)</f>
        <v>0</v>
      </c>
      <c r="BL548" s="18" t="s">
        <v>146</v>
      </c>
      <c r="BM548" s="233" t="s">
        <v>799</v>
      </c>
    </row>
    <row r="549" s="15" customFormat="1">
      <c r="A549" s="15"/>
      <c r="B549" s="258"/>
      <c r="C549" s="259"/>
      <c r="D549" s="237" t="s">
        <v>148</v>
      </c>
      <c r="E549" s="260" t="s">
        <v>30</v>
      </c>
      <c r="F549" s="261" t="s">
        <v>783</v>
      </c>
      <c r="G549" s="259"/>
      <c r="H549" s="260" t="s">
        <v>30</v>
      </c>
      <c r="I549" s="262"/>
      <c r="J549" s="259"/>
      <c r="K549" s="259"/>
      <c r="L549" s="263"/>
      <c r="M549" s="264"/>
      <c r="N549" s="265"/>
      <c r="O549" s="265"/>
      <c r="P549" s="265"/>
      <c r="Q549" s="265"/>
      <c r="R549" s="265"/>
      <c r="S549" s="265"/>
      <c r="T549" s="266"/>
      <c r="U549" s="15"/>
      <c r="V549" s="15"/>
      <c r="W549" s="15"/>
      <c r="X549" s="15"/>
      <c r="Y549" s="15"/>
      <c r="Z549" s="15"/>
      <c r="AA549" s="15"/>
      <c r="AB549" s="15"/>
      <c r="AC549" s="15"/>
      <c r="AD549" s="15"/>
      <c r="AE549" s="15"/>
      <c r="AT549" s="267" t="s">
        <v>148</v>
      </c>
      <c r="AU549" s="267" t="s">
        <v>87</v>
      </c>
      <c r="AV549" s="15" t="s">
        <v>84</v>
      </c>
      <c r="AW549" s="15" t="s">
        <v>37</v>
      </c>
      <c r="AX549" s="15" t="s">
        <v>76</v>
      </c>
      <c r="AY549" s="267" t="s">
        <v>139</v>
      </c>
    </row>
    <row r="550" s="13" customFormat="1">
      <c r="A550" s="13"/>
      <c r="B550" s="235"/>
      <c r="C550" s="236"/>
      <c r="D550" s="237" t="s">
        <v>148</v>
      </c>
      <c r="E550" s="238" t="s">
        <v>30</v>
      </c>
      <c r="F550" s="239" t="s">
        <v>800</v>
      </c>
      <c r="G550" s="236"/>
      <c r="H550" s="240">
        <v>339.14999999999998</v>
      </c>
      <c r="I550" s="241"/>
      <c r="J550" s="236"/>
      <c r="K550" s="236"/>
      <c r="L550" s="242"/>
      <c r="M550" s="243"/>
      <c r="N550" s="244"/>
      <c r="O550" s="244"/>
      <c r="P550" s="244"/>
      <c r="Q550" s="244"/>
      <c r="R550" s="244"/>
      <c r="S550" s="244"/>
      <c r="T550" s="245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46" t="s">
        <v>148</v>
      </c>
      <c r="AU550" s="246" t="s">
        <v>87</v>
      </c>
      <c r="AV550" s="13" t="s">
        <v>87</v>
      </c>
      <c r="AW550" s="13" t="s">
        <v>37</v>
      </c>
      <c r="AX550" s="13" t="s">
        <v>76</v>
      </c>
      <c r="AY550" s="246" t="s">
        <v>139</v>
      </c>
    </row>
    <row r="551" s="13" customFormat="1">
      <c r="A551" s="13"/>
      <c r="B551" s="235"/>
      <c r="C551" s="236"/>
      <c r="D551" s="237" t="s">
        <v>148</v>
      </c>
      <c r="E551" s="238" t="s">
        <v>30</v>
      </c>
      <c r="F551" s="239" t="s">
        <v>801</v>
      </c>
      <c r="G551" s="236"/>
      <c r="H551" s="240">
        <v>29.640000000000001</v>
      </c>
      <c r="I551" s="241"/>
      <c r="J551" s="236"/>
      <c r="K551" s="236"/>
      <c r="L551" s="242"/>
      <c r="M551" s="243"/>
      <c r="N551" s="244"/>
      <c r="O551" s="244"/>
      <c r="P551" s="244"/>
      <c r="Q551" s="244"/>
      <c r="R551" s="244"/>
      <c r="S551" s="244"/>
      <c r="T551" s="245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46" t="s">
        <v>148</v>
      </c>
      <c r="AU551" s="246" t="s">
        <v>87</v>
      </c>
      <c r="AV551" s="13" t="s">
        <v>87</v>
      </c>
      <c r="AW551" s="13" t="s">
        <v>37</v>
      </c>
      <c r="AX551" s="13" t="s">
        <v>76</v>
      </c>
      <c r="AY551" s="246" t="s">
        <v>139</v>
      </c>
    </row>
    <row r="552" s="14" customFormat="1">
      <c r="A552" s="14"/>
      <c r="B552" s="247"/>
      <c r="C552" s="248"/>
      <c r="D552" s="237" t="s">
        <v>148</v>
      </c>
      <c r="E552" s="249" t="s">
        <v>30</v>
      </c>
      <c r="F552" s="250" t="s">
        <v>150</v>
      </c>
      <c r="G552" s="248"/>
      <c r="H552" s="251">
        <v>368.79000000000002</v>
      </c>
      <c r="I552" s="252"/>
      <c r="J552" s="248"/>
      <c r="K552" s="248"/>
      <c r="L552" s="253"/>
      <c r="M552" s="254"/>
      <c r="N552" s="255"/>
      <c r="O552" s="255"/>
      <c r="P552" s="255"/>
      <c r="Q552" s="255"/>
      <c r="R552" s="255"/>
      <c r="S552" s="255"/>
      <c r="T552" s="256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57" t="s">
        <v>148</v>
      </c>
      <c r="AU552" s="257" t="s">
        <v>87</v>
      </c>
      <c r="AV552" s="14" t="s">
        <v>146</v>
      </c>
      <c r="AW552" s="14" t="s">
        <v>37</v>
      </c>
      <c r="AX552" s="14" t="s">
        <v>84</v>
      </c>
      <c r="AY552" s="257" t="s">
        <v>139</v>
      </c>
    </row>
    <row r="553" s="2" customFormat="1" ht="16.5" customHeight="1">
      <c r="A553" s="40"/>
      <c r="B553" s="41"/>
      <c r="C553" s="222" t="s">
        <v>802</v>
      </c>
      <c r="D553" s="222" t="s">
        <v>141</v>
      </c>
      <c r="E553" s="223" t="s">
        <v>803</v>
      </c>
      <c r="F553" s="224" t="s">
        <v>804</v>
      </c>
      <c r="G553" s="225" t="s">
        <v>260</v>
      </c>
      <c r="H553" s="226">
        <v>906.10000000000002</v>
      </c>
      <c r="I553" s="227"/>
      <c r="J553" s="228">
        <f>ROUND(I553*H553,2)</f>
        <v>0</v>
      </c>
      <c r="K553" s="224" t="s">
        <v>145</v>
      </c>
      <c r="L553" s="46"/>
      <c r="M553" s="229" t="s">
        <v>30</v>
      </c>
      <c r="N553" s="230" t="s">
        <v>47</v>
      </c>
      <c r="O553" s="86"/>
      <c r="P553" s="231">
        <f>O553*H553</f>
        <v>0</v>
      </c>
      <c r="Q553" s="231">
        <v>0</v>
      </c>
      <c r="R553" s="231">
        <f>Q553*H553</f>
        <v>0</v>
      </c>
      <c r="S553" s="231">
        <v>0</v>
      </c>
      <c r="T553" s="232">
        <f>S553*H553</f>
        <v>0</v>
      </c>
      <c r="U553" s="40"/>
      <c r="V553" s="40"/>
      <c r="W553" s="40"/>
      <c r="X553" s="40"/>
      <c r="Y553" s="40"/>
      <c r="Z553" s="40"/>
      <c r="AA553" s="40"/>
      <c r="AB553" s="40"/>
      <c r="AC553" s="40"/>
      <c r="AD553" s="40"/>
      <c r="AE553" s="40"/>
      <c r="AR553" s="233" t="s">
        <v>146</v>
      </c>
      <c r="AT553" s="233" t="s">
        <v>141</v>
      </c>
      <c r="AU553" s="233" t="s">
        <v>87</v>
      </c>
      <c r="AY553" s="18" t="s">
        <v>139</v>
      </c>
      <c r="BE553" s="234">
        <f>IF(N553="základní",J553,0)</f>
        <v>0</v>
      </c>
      <c r="BF553" s="234">
        <f>IF(N553="snížená",J553,0)</f>
        <v>0</v>
      </c>
      <c r="BG553" s="234">
        <f>IF(N553="zákl. přenesená",J553,0)</f>
        <v>0</v>
      </c>
      <c r="BH553" s="234">
        <f>IF(N553="sníž. přenesená",J553,0)</f>
        <v>0</v>
      </c>
      <c r="BI553" s="234">
        <f>IF(N553="nulová",J553,0)</f>
        <v>0</v>
      </c>
      <c r="BJ553" s="18" t="s">
        <v>84</v>
      </c>
      <c r="BK553" s="234">
        <f>ROUND(I553*H553,2)</f>
        <v>0</v>
      </c>
      <c r="BL553" s="18" t="s">
        <v>146</v>
      </c>
      <c r="BM553" s="233" t="s">
        <v>805</v>
      </c>
    </row>
    <row r="554" s="13" customFormat="1">
      <c r="A554" s="13"/>
      <c r="B554" s="235"/>
      <c r="C554" s="236"/>
      <c r="D554" s="237" t="s">
        <v>148</v>
      </c>
      <c r="E554" s="238" t="s">
        <v>30</v>
      </c>
      <c r="F554" s="239" t="s">
        <v>784</v>
      </c>
      <c r="G554" s="236"/>
      <c r="H554" s="240">
        <v>906.10000000000002</v>
      </c>
      <c r="I554" s="241"/>
      <c r="J554" s="236"/>
      <c r="K554" s="236"/>
      <c r="L554" s="242"/>
      <c r="M554" s="243"/>
      <c r="N554" s="244"/>
      <c r="O554" s="244"/>
      <c r="P554" s="244"/>
      <c r="Q554" s="244"/>
      <c r="R554" s="244"/>
      <c r="S554" s="244"/>
      <c r="T554" s="245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46" t="s">
        <v>148</v>
      </c>
      <c r="AU554" s="246" t="s">
        <v>87</v>
      </c>
      <c r="AV554" s="13" t="s">
        <v>87</v>
      </c>
      <c r="AW554" s="13" t="s">
        <v>37</v>
      </c>
      <c r="AX554" s="13" t="s">
        <v>76</v>
      </c>
      <c r="AY554" s="246" t="s">
        <v>139</v>
      </c>
    </row>
    <row r="555" s="14" customFormat="1">
      <c r="A555" s="14"/>
      <c r="B555" s="247"/>
      <c r="C555" s="248"/>
      <c r="D555" s="237" t="s">
        <v>148</v>
      </c>
      <c r="E555" s="249" t="s">
        <v>30</v>
      </c>
      <c r="F555" s="250" t="s">
        <v>150</v>
      </c>
      <c r="G555" s="248"/>
      <c r="H555" s="251">
        <v>906.10000000000002</v>
      </c>
      <c r="I555" s="252"/>
      <c r="J555" s="248"/>
      <c r="K555" s="248"/>
      <c r="L555" s="253"/>
      <c r="M555" s="254"/>
      <c r="N555" s="255"/>
      <c r="O555" s="255"/>
      <c r="P555" s="255"/>
      <c r="Q555" s="255"/>
      <c r="R555" s="255"/>
      <c r="S555" s="255"/>
      <c r="T555" s="256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57" t="s">
        <v>148</v>
      </c>
      <c r="AU555" s="257" t="s">
        <v>87</v>
      </c>
      <c r="AV555" s="14" t="s">
        <v>146</v>
      </c>
      <c r="AW555" s="14" t="s">
        <v>37</v>
      </c>
      <c r="AX555" s="14" t="s">
        <v>84</v>
      </c>
      <c r="AY555" s="257" t="s">
        <v>139</v>
      </c>
    </row>
    <row r="556" s="2" customFormat="1" ht="16.5" customHeight="1">
      <c r="A556" s="40"/>
      <c r="B556" s="41"/>
      <c r="C556" s="222" t="s">
        <v>806</v>
      </c>
      <c r="D556" s="222" t="s">
        <v>141</v>
      </c>
      <c r="E556" s="223" t="s">
        <v>807</v>
      </c>
      <c r="F556" s="224" t="s">
        <v>808</v>
      </c>
      <c r="G556" s="225" t="s">
        <v>260</v>
      </c>
      <c r="H556" s="226">
        <v>19.41</v>
      </c>
      <c r="I556" s="227"/>
      <c r="J556" s="228">
        <f>ROUND(I556*H556,2)</f>
        <v>0</v>
      </c>
      <c r="K556" s="224" t="s">
        <v>145</v>
      </c>
      <c r="L556" s="46"/>
      <c r="M556" s="229" t="s">
        <v>30</v>
      </c>
      <c r="N556" s="230" t="s">
        <v>47</v>
      </c>
      <c r="O556" s="86"/>
      <c r="P556" s="231">
        <f>O556*H556</f>
        <v>0</v>
      </c>
      <c r="Q556" s="231">
        <v>0</v>
      </c>
      <c r="R556" s="231">
        <f>Q556*H556</f>
        <v>0</v>
      </c>
      <c r="S556" s="231">
        <v>0</v>
      </c>
      <c r="T556" s="232">
        <f>S556*H556</f>
        <v>0</v>
      </c>
      <c r="U556" s="40"/>
      <c r="V556" s="40"/>
      <c r="W556" s="40"/>
      <c r="X556" s="40"/>
      <c r="Y556" s="40"/>
      <c r="Z556" s="40"/>
      <c r="AA556" s="40"/>
      <c r="AB556" s="40"/>
      <c r="AC556" s="40"/>
      <c r="AD556" s="40"/>
      <c r="AE556" s="40"/>
      <c r="AR556" s="233" t="s">
        <v>146</v>
      </c>
      <c r="AT556" s="233" t="s">
        <v>141</v>
      </c>
      <c r="AU556" s="233" t="s">
        <v>87</v>
      </c>
      <c r="AY556" s="18" t="s">
        <v>139</v>
      </c>
      <c r="BE556" s="234">
        <f>IF(N556="základní",J556,0)</f>
        <v>0</v>
      </c>
      <c r="BF556" s="234">
        <f>IF(N556="snížená",J556,0)</f>
        <v>0</v>
      </c>
      <c r="BG556" s="234">
        <f>IF(N556="zákl. přenesená",J556,0)</f>
        <v>0</v>
      </c>
      <c r="BH556" s="234">
        <f>IF(N556="sníž. přenesená",J556,0)</f>
        <v>0</v>
      </c>
      <c r="BI556" s="234">
        <f>IF(N556="nulová",J556,0)</f>
        <v>0</v>
      </c>
      <c r="BJ556" s="18" t="s">
        <v>84</v>
      </c>
      <c r="BK556" s="234">
        <f>ROUND(I556*H556,2)</f>
        <v>0</v>
      </c>
      <c r="BL556" s="18" t="s">
        <v>146</v>
      </c>
      <c r="BM556" s="233" t="s">
        <v>809</v>
      </c>
    </row>
    <row r="557" s="13" customFormat="1">
      <c r="A557" s="13"/>
      <c r="B557" s="235"/>
      <c r="C557" s="236"/>
      <c r="D557" s="237" t="s">
        <v>148</v>
      </c>
      <c r="E557" s="238" t="s">
        <v>30</v>
      </c>
      <c r="F557" s="239" t="s">
        <v>794</v>
      </c>
      <c r="G557" s="236"/>
      <c r="H557" s="240">
        <v>17.850000000000001</v>
      </c>
      <c r="I557" s="241"/>
      <c r="J557" s="236"/>
      <c r="K557" s="236"/>
      <c r="L557" s="242"/>
      <c r="M557" s="243"/>
      <c r="N557" s="244"/>
      <c r="O557" s="244"/>
      <c r="P557" s="244"/>
      <c r="Q557" s="244"/>
      <c r="R557" s="244"/>
      <c r="S557" s="244"/>
      <c r="T557" s="245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46" t="s">
        <v>148</v>
      </c>
      <c r="AU557" s="246" t="s">
        <v>87</v>
      </c>
      <c r="AV557" s="13" t="s">
        <v>87</v>
      </c>
      <c r="AW557" s="13" t="s">
        <v>37</v>
      </c>
      <c r="AX557" s="13" t="s">
        <v>76</v>
      </c>
      <c r="AY557" s="246" t="s">
        <v>139</v>
      </c>
    </row>
    <row r="558" s="13" customFormat="1">
      <c r="A558" s="13"/>
      <c r="B558" s="235"/>
      <c r="C558" s="236"/>
      <c r="D558" s="237" t="s">
        <v>148</v>
      </c>
      <c r="E558" s="238" t="s">
        <v>30</v>
      </c>
      <c r="F558" s="239" t="s">
        <v>795</v>
      </c>
      <c r="G558" s="236"/>
      <c r="H558" s="240">
        <v>1.5600000000000001</v>
      </c>
      <c r="I558" s="241"/>
      <c r="J558" s="236"/>
      <c r="K558" s="236"/>
      <c r="L558" s="242"/>
      <c r="M558" s="243"/>
      <c r="N558" s="244"/>
      <c r="O558" s="244"/>
      <c r="P558" s="244"/>
      <c r="Q558" s="244"/>
      <c r="R558" s="244"/>
      <c r="S558" s="244"/>
      <c r="T558" s="245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46" t="s">
        <v>148</v>
      </c>
      <c r="AU558" s="246" t="s">
        <v>87</v>
      </c>
      <c r="AV558" s="13" t="s">
        <v>87</v>
      </c>
      <c r="AW558" s="13" t="s">
        <v>37</v>
      </c>
      <c r="AX558" s="13" t="s">
        <v>76</v>
      </c>
      <c r="AY558" s="246" t="s">
        <v>139</v>
      </c>
    </row>
    <row r="559" s="14" customFormat="1">
      <c r="A559" s="14"/>
      <c r="B559" s="247"/>
      <c r="C559" s="248"/>
      <c r="D559" s="237" t="s">
        <v>148</v>
      </c>
      <c r="E559" s="249" t="s">
        <v>30</v>
      </c>
      <c r="F559" s="250" t="s">
        <v>150</v>
      </c>
      <c r="G559" s="248"/>
      <c r="H559" s="251">
        <v>19.41</v>
      </c>
      <c r="I559" s="252"/>
      <c r="J559" s="248"/>
      <c r="K559" s="248"/>
      <c r="L559" s="253"/>
      <c r="M559" s="254"/>
      <c r="N559" s="255"/>
      <c r="O559" s="255"/>
      <c r="P559" s="255"/>
      <c r="Q559" s="255"/>
      <c r="R559" s="255"/>
      <c r="S559" s="255"/>
      <c r="T559" s="256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57" t="s">
        <v>148</v>
      </c>
      <c r="AU559" s="257" t="s">
        <v>87</v>
      </c>
      <c r="AV559" s="14" t="s">
        <v>146</v>
      </c>
      <c r="AW559" s="14" t="s">
        <v>37</v>
      </c>
      <c r="AX559" s="14" t="s">
        <v>84</v>
      </c>
      <c r="AY559" s="257" t="s">
        <v>139</v>
      </c>
    </row>
    <row r="560" s="2" customFormat="1" ht="21.75" customHeight="1">
      <c r="A560" s="40"/>
      <c r="B560" s="41"/>
      <c r="C560" s="222" t="s">
        <v>810</v>
      </c>
      <c r="D560" s="222" t="s">
        <v>141</v>
      </c>
      <c r="E560" s="223" t="s">
        <v>811</v>
      </c>
      <c r="F560" s="224" t="s">
        <v>812</v>
      </c>
      <c r="G560" s="225" t="s">
        <v>260</v>
      </c>
      <c r="H560" s="226">
        <v>19.41</v>
      </c>
      <c r="I560" s="227"/>
      <c r="J560" s="228">
        <f>ROUND(I560*H560,2)</f>
        <v>0</v>
      </c>
      <c r="K560" s="224" t="s">
        <v>145</v>
      </c>
      <c r="L560" s="46"/>
      <c r="M560" s="229" t="s">
        <v>30</v>
      </c>
      <c r="N560" s="230" t="s">
        <v>47</v>
      </c>
      <c r="O560" s="86"/>
      <c r="P560" s="231">
        <f>O560*H560</f>
        <v>0</v>
      </c>
      <c r="Q560" s="231">
        <v>0</v>
      </c>
      <c r="R560" s="231">
        <f>Q560*H560</f>
        <v>0</v>
      </c>
      <c r="S560" s="231">
        <v>0</v>
      </c>
      <c r="T560" s="232">
        <f>S560*H560</f>
        <v>0</v>
      </c>
      <c r="U560" s="40"/>
      <c r="V560" s="40"/>
      <c r="W560" s="40"/>
      <c r="X560" s="40"/>
      <c r="Y560" s="40"/>
      <c r="Z560" s="40"/>
      <c r="AA560" s="40"/>
      <c r="AB560" s="40"/>
      <c r="AC560" s="40"/>
      <c r="AD560" s="40"/>
      <c r="AE560" s="40"/>
      <c r="AR560" s="233" t="s">
        <v>146</v>
      </c>
      <c r="AT560" s="233" t="s">
        <v>141</v>
      </c>
      <c r="AU560" s="233" t="s">
        <v>87</v>
      </c>
      <c r="AY560" s="18" t="s">
        <v>139</v>
      </c>
      <c r="BE560" s="234">
        <f>IF(N560="základní",J560,0)</f>
        <v>0</v>
      </c>
      <c r="BF560" s="234">
        <f>IF(N560="snížená",J560,0)</f>
        <v>0</v>
      </c>
      <c r="BG560" s="234">
        <f>IF(N560="zákl. přenesená",J560,0)</f>
        <v>0</v>
      </c>
      <c r="BH560" s="234">
        <f>IF(N560="sníž. přenesená",J560,0)</f>
        <v>0</v>
      </c>
      <c r="BI560" s="234">
        <f>IF(N560="nulová",J560,0)</f>
        <v>0</v>
      </c>
      <c r="BJ560" s="18" t="s">
        <v>84</v>
      </c>
      <c r="BK560" s="234">
        <f>ROUND(I560*H560,2)</f>
        <v>0</v>
      </c>
      <c r="BL560" s="18" t="s">
        <v>146</v>
      </c>
      <c r="BM560" s="233" t="s">
        <v>813</v>
      </c>
    </row>
    <row r="561" s="13" customFormat="1">
      <c r="A561" s="13"/>
      <c r="B561" s="235"/>
      <c r="C561" s="236"/>
      <c r="D561" s="237" t="s">
        <v>148</v>
      </c>
      <c r="E561" s="238" t="s">
        <v>30</v>
      </c>
      <c r="F561" s="239" t="s">
        <v>794</v>
      </c>
      <c r="G561" s="236"/>
      <c r="H561" s="240">
        <v>17.850000000000001</v>
      </c>
      <c r="I561" s="241"/>
      <c r="J561" s="236"/>
      <c r="K561" s="236"/>
      <c r="L561" s="242"/>
      <c r="M561" s="243"/>
      <c r="N561" s="244"/>
      <c r="O561" s="244"/>
      <c r="P561" s="244"/>
      <c r="Q561" s="244"/>
      <c r="R561" s="244"/>
      <c r="S561" s="244"/>
      <c r="T561" s="245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46" t="s">
        <v>148</v>
      </c>
      <c r="AU561" s="246" t="s">
        <v>87</v>
      </c>
      <c r="AV561" s="13" t="s">
        <v>87</v>
      </c>
      <c r="AW561" s="13" t="s">
        <v>37</v>
      </c>
      <c r="AX561" s="13" t="s">
        <v>76</v>
      </c>
      <c r="AY561" s="246" t="s">
        <v>139</v>
      </c>
    </row>
    <row r="562" s="13" customFormat="1">
      <c r="A562" s="13"/>
      <c r="B562" s="235"/>
      <c r="C562" s="236"/>
      <c r="D562" s="237" t="s">
        <v>148</v>
      </c>
      <c r="E562" s="238" t="s">
        <v>30</v>
      </c>
      <c r="F562" s="239" t="s">
        <v>795</v>
      </c>
      <c r="G562" s="236"/>
      <c r="H562" s="240">
        <v>1.5600000000000001</v>
      </c>
      <c r="I562" s="241"/>
      <c r="J562" s="236"/>
      <c r="K562" s="236"/>
      <c r="L562" s="242"/>
      <c r="M562" s="243"/>
      <c r="N562" s="244"/>
      <c r="O562" s="244"/>
      <c r="P562" s="244"/>
      <c r="Q562" s="244"/>
      <c r="R562" s="244"/>
      <c r="S562" s="244"/>
      <c r="T562" s="245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46" t="s">
        <v>148</v>
      </c>
      <c r="AU562" s="246" t="s">
        <v>87</v>
      </c>
      <c r="AV562" s="13" t="s">
        <v>87</v>
      </c>
      <c r="AW562" s="13" t="s">
        <v>37</v>
      </c>
      <c r="AX562" s="13" t="s">
        <v>76</v>
      </c>
      <c r="AY562" s="246" t="s">
        <v>139</v>
      </c>
    </row>
    <row r="563" s="14" customFormat="1">
      <c r="A563" s="14"/>
      <c r="B563" s="247"/>
      <c r="C563" s="248"/>
      <c r="D563" s="237" t="s">
        <v>148</v>
      </c>
      <c r="E563" s="249" t="s">
        <v>30</v>
      </c>
      <c r="F563" s="250" t="s">
        <v>150</v>
      </c>
      <c r="G563" s="248"/>
      <c r="H563" s="251">
        <v>19.41</v>
      </c>
      <c r="I563" s="252"/>
      <c r="J563" s="248"/>
      <c r="K563" s="248"/>
      <c r="L563" s="253"/>
      <c r="M563" s="254"/>
      <c r="N563" s="255"/>
      <c r="O563" s="255"/>
      <c r="P563" s="255"/>
      <c r="Q563" s="255"/>
      <c r="R563" s="255"/>
      <c r="S563" s="255"/>
      <c r="T563" s="256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57" t="s">
        <v>148</v>
      </c>
      <c r="AU563" s="257" t="s">
        <v>87</v>
      </c>
      <c r="AV563" s="14" t="s">
        <v>146</v>
      </c>
      <c r="AW563" s="14" t="s">
        <v>37</v>
      </c>
      <c r="AX563" s="14" t="s">
        <v>84</v>
      </c>
      <c r="AY563" s="257" t="s">
        <v>139</v>
      </c>
    </row>
    <row r="564" s="2" customFormat="1" ht="21.75" customHeight="1">
      <c r="A564" s="40"/>
      <c r="B564" s="41"/>
      <c r="C564" s="222" t="s">
        <v>814</v>
      </c>
      <c r="D564" s="222" t="s">
        <v>141</v>
      </c>
      <c r="E564" s="223" t="s">
        <v>815</v>
      </c>
      <c r="F564" s="224" t="s">
        <v>259</v>
      </c>
      <c r="G564" s="225" t="s">
        <v>260</v>
      </c>
      <c r="H564" s="226">
        <v>474.5</v>
      </c>
      <c r="I564" s="227"/>
      <c r="J564" s="228">
        <f>ROUND(I564*H564,2)</f>
        <v>0</v>
      </c>
      <c r="K564" s="224" t="s">
        <v>145</v>
      </c>
      <c r="L564" s="46"/>
      <c r="M564" s="229" t="s">
        <v>30</v>
      </c>
      <c r="N564" s="230" t="s">
        <v>47</v>
      </c>
      <c r="O564" s="86"/>
      <c r="P564" s="231">
        <f>O564*H564</f>
        <v>0</v>
      </c>
      <c r="Q564" s="231">
        <v>0</v>
      </c>
      <c r="R564" s="231">
        <f>Q564*H564</f>
        <v>0</v>
      </c>
      <c r="S564" s="231">
        <v>0</v>
      </c>
      <c r="T564" s="232">
        <f>S564*H564</f>
        <v>0</v>
      </c>
      <c r="U564" s="40"/>
      <c r="V564" s="40"/>
      <c r="W564" s="40"/>
      <c r="X564" s="40"/>
      <c r="Y564" s="40"/>
      <c r="Z564" s="40"/>
      <c r="AA564" s="40"/>
      <c r="AB564" s="40"/>
      <c r="AC564" s="40"/>
      <c r="AD564" s="40"/>
      <c r="AE564" s="40"/>
      <c r="AR564" s="233" t="s">
        <v>146</v>
      </c>
      <c r="AT564" s="233" t="s">
        <v>141</v>
      </c>
      <c r="AU564" s="233" t="s">
        <v>87</v>
      </c>
      <c r="AY564" s="18" t="s">
        <v>139</v>
      </c>
      <c r="BE564" s="234">
        <f>IF(N564="základní",J564,0)</f>
        <v>0</v>
      </c>
      <c r="BF564" s="234">
        <f>IF(N564="snížená",J564,0)</f>
        <v>0</v>
      </c>
      <c r="BG564" s="234">
        <f>IF(N564="zákl. přenesená",J564,0)</f>
        <v>0</v>
      </c>
      <c r="BH564" s="234">
        <f>IF(N564="sníž. přenesená",J564,0)</f>
        <v>0</v>
      </c>
      <c r="BI564" s="234">
        <f>IF(N564="nulová",J564,0)</f>
        <v>0</v>
      </c>
      <c r="BJ564" s="18" t="s">
        <v>84</v>
      </c>
      <c r="BK564" s="234">
        <f>ROUND(I564*H564,2)</f>
        <v>0</v>
      </c>
      <c r="BL564" s="18" t="s">
        <v>146</v>
      </c>
      <c r="BM564" s="233" t="s">
        <v>816</v>
      </c>
    </row>
    <row r="565" s="13" customFormat="1">
      <c r="A565" s="13"/>
      <c r="B565" s="235"/>
      <c r="C565" s="236"/>
      <c r="D565" s="237" t="s">
        <v>148</v>
      </c>
      <c r="E565" s="238" t="s">
        <v>30</v>
      </c>
      <c r="F565" s="239" t="s">
        <v>817</v>
      </c>
      <c r="G565" s="236"/>
      <c r="H565" s="240">
        <v>474.5</v>
      </c>
      <c r="I565" s="241"/>
      <c r="J565" s="236"/>
      <c r="K565" s="236"/>
      <c r="L565" s="242"/>
      <c r="M565" s="243"/>
      <c r="N565" s="244"/>
      <c r="O565" s="244"/>
      <c r="P565" s="244"/>
      <c r="Q565" s="244"/>
      <c r="R565" s="244"/>
      <c r="S565" s="244"/>
      <c r="T565" s="245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46" t="s">
        <v>148</v>
      </c>
      <c r="AU565" s="246" t="s">
        <v>87</v>
      </c>
      <c r="AV565" s="13" t="s">
        <v>87</v>
      </c>
      <c r="AW565" s="13" t="s">
        <v>37</v>
      </c>
      <c r="AX565" s="13" t="s">
        <v>76</v>
      </c>
      <c r="AY565" s="246" t="s">
        <v>139</v>
      </c>
    </row>
    <row r="566" s="14" customFormat="1">
      <c r="A566" s="14"/>
      <c r="B566" s="247"/>
      <c r="C566" s="248"/>
      <c r="D566" s="237" t="s">
        <v>148</v>
      </c>
      <c r="E566" s="249" t="s">
        <v>30</v>
      </c>
      <c r="F566" s="250" t="s">
        <v>150</v>
      </c>
      <c r="G566" s="248"/>
      <c r="H566" s="251">
        <v>474.5</v>
      </c>
      <c r="I566" s="252"/>
      <c r="J566" s="248"/>
      <c r="K566" s="248"/>
      <c r="L566" s="253"/>
      <c r="M566" s="254"/>
      <c r="N566" s="255"/>
      <c r="O566" s="255"/>
      <c r="P566" s="255"/>
      <c r="Q566" s="255"/>
      <c r="R566" s="255"/>
      <c r="S566" s="255"/>
      <c r="T566" s="256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57" t="s">
        <v>148</v>
      </c>
      <c r="AU566" s="257" t="s">
        <v>87</v>
      </c>
      <c r="AV566" s="14" t="s">
        <v>146</v>
      </c>
      <c r="AW566" s="14" t="s">
        <v>37</v>
      </c>
      <c r="AX566" s="14" t="s">
        <v>84</v>
      </c>
      <c r="AY566" s="257" t="s">
        <v>139</v>
      </c>
    </row>
    <row r="567" s="2" customFormat="1" ht="21.75" customHeight="1">
      <c r="A567" s="40"/>
      <c r="B567" s="41"/>
      <c r="C567" s="222" t="s">
        <v>818</v>
      </c>
      <c r="D567" s="222" t="s">
        <v>141</v>
      </c>
      <c r="E567" s="223" t="s">
        <v>819</v>
      </c>
      <c r="F567" s="224" t="s">
        <v>820</v>
      </c>
      <c r="G567" s="225" t="s">
        <v>260</v>
      </c>
      <c r="H567" s="226">
        <v>431.60000000000002</v>
      </c>
      <c r="I567" s="227"/>
      <c r="J567" s="228">
        <f>ROUND(I567*H567,2)</f>
        <v>0</v>
      </c>
      <c r="K567" s="224" t="s">
        <v>145</v>
      </c>
      <c r="L567" s="46"/>
      <c r="M567" s="229" t="s">
        <v>30</v>
      </c>
      <c r="N567" s="230" t="s">
        <v>47</v>
      </c>
      <c r="O567" s="86"/>
      <c r="P567" s="231">
        <f>O567*H567</f>
        <v>0</v>
      </c>
      <c r="Q567" s="231">
        <v>0</v>
      </c>
      <c r="R567" s="231">
        <f>Q567*H567</f>
        <v>0</v>
      </c>
      <c r="S567" s="231">
        <v>0</v>
      </c>
      <c r="T567" s="232">
        <f>S567*H567</f>
        <v>0</v>
      </c>
      <c r="U567" s="40"/>
      <c r="V567" s="40"/>
      <c r="W567" s="40"/>
      <c r="X567" s="40"/>
      <c r="Y567" s="40"/>
      <c r="Z567" s="40"/>
      <c r="AA567" s="40"/>
      <c r="AB567" s="40"/>
      <c r="AC567" s="40"/>
      <c r="AD567" s="40"/>
      <c r="AE567" s="40"/>
      <c r="AR567" s="233" t="s">
        <v>146</v>
      </c>
      <c r="AT567" s="233" t="s">
        <v>141</v>
      </c>
      <c r="AU567" s="233" t="s">
        <v>87</v>
      </c>
      <c r="AY567" s="18" t="s">
        <v>139</v>
      </c>
      <c r="BE567" s="234">
        <f>IF(N567="základní",J567,0)</f>
        <v>0</v>
      </c>
      <c r="BF567" s="234">
        <f>IF(N567="snížená",J567,0)</f>
        <v>0</v>
      </c>
      <c r="BG567" s="234">
        <f>IF(N567="zákl. přenesená",J567,0)</f>
        <v>0</v>
      </c>
      <c r="BH567" s="234">
        <f>IF(N567="sníž. přenesená",J567,0)</f>
        <v>0</v>
      </c>
      <c r="BI567" s="234">
        <f>IF(N567="nulová",J567,0)</f>
        <v>0</v>
      </c>
      <c r="BJ567" s="18" t="s">
        <v>84</v>
      </c>
      <c r="BK567" s="234">
        <f>ROUND(I567*H567,2)</f>
        <v>0</v>
      </c>
      <c r="BL567" s="18" t="s">
        <v>146</v>
      </c>
      <c r="BM567" s="233" t="s">
        <v>821</v>
      </c>
    </row>
    <row r="568" s="13" customFormat="1">
      <c r="A568" s="13"/>
      <c r="B568" s="235"/>
      <c r="C568" s="236"/>
      <c r="D568" s="237" t="s">
        <v>148</v>
      </c>
      <c r="E568" s="238" t="s">
        <v>30</v>
      </c>
      <c r="F568" s="239" t="s">
        <v>822</v>
      </c>
      <c r="G568" s="236"/>
      <c r="H568" s="240">
        <v>431.60000000000002</v>
      </c>
      <c r="I568" s="241"/>
      <c r="J568" s="236"/>
      <c r="K568" s="236"/>
      <c r="L568" s="242"/>
      <c r="M568" s="243"/>
      <c r="N568" s="244"/>
      <c r="O568" s="244"/>
      <c r="P568" s="244"/>
      <c r="Q568" s="244"/>
      <c r="R568" s="244"/>
      <c r="S568" s="244"/>
      <c r="T568" s="245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46" t="s">
        <v>148</v>
      </c>
      <c r="AU568" s="246" t="s">
        <v>87</v>
      </c>
      <c r="AV568" s="13" t="s">
        <v>87</v>
      </c>
      <c r="AW568" s="13" t="s">
        <v>37</v>
      </c>
      <c r="AX568" s="13" t="s">
        <v>76</v>
      </c>
      <c r="AY568" s="246" t="s">
        <v>139</v>
      </c>
    </row>
    <row r="569" s="14" customFormat="1">
      <c r="A569" s="14"/>
      <c r="B569" s="247"/>
      <c r="C569" s="248"/>
      <c r="D569" s="237" t="s">
        <v>148</v>
      </c>
      <c r="E569" s="249" t="s">
        <v>30</v>
      </c>
      <c r="F569" s="250" t="s">
        <v>150</v>
      </c>
      <c r="G569" s="248"/>
      <c r="H569" s="251">
        <v>431.60000000000002</v>
      </c>
      <c r="I569" s="252"/>
      <c r="J569" s="248"/>
      <c r="K569" s="248"/>
      <c r="L569" s="253"/>
      <c r="M569" s="254"/>
      <c r="N569" s="255"/>
      <c r="O569" s="255"/>
      <c r="P569" s="255"/>
      <c r="Q569" s="255"/>
      <c r="R569" s="255"/>
      <c r="S569" s="255"/>
      <c r="T569" s="256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57" t="s">
        <v>148</v>
      </c>
      <c r="AU569" s="257" t="s">
        <v>87</v>
      </c>
      <c r="AV569" s="14" t="s">
        <v>146</v>
      </c>
      <c r="AW569" s="14" t="s">
        <v>37</v>
      </c>
      <c r="AX569" s="14" t="s">
        <v>84</v>
      </c>
      <c r="AY569" s="257" t="s">
        <v>139</v>
      </c>
    </row>
    <row r="570" s="12" customFormat="1" ht="22.8" customHeight="1">
      <c r="A570" s="12"/>
      <c r="B570" s="206"/>
      <c r="C570" s="207"/>
      <c r="D570" s="208" t="s">
        <v>75</v>
      </c>
      <c r="E570" s="220" t="s">
        <v>823</v>
      </c>
      <c r="F570" s="220" t="s">
        <v>824</v>
      </c>
      <c r="G570" s="207"/>
      <c r="H570" s="207"/>
      <c r="I570" s="210"/>
      <c r="J570" s="221">
        <f>BK570</f>
        <v>0</v>
      </c>
      <c r="K570" s="207"/>
      <c r="L570" s="212"/>
      <c r="M570" s="213"/>
      <c r="N570" s="214"/>
      <c r="O570" s="214"/>
      <c r="P570" s="215">
        <f>P571</f>
        <v>0</v>
      </c>
      <c r="Q570" s="214"/>
      <c r="R570" s="215">
        <f>R571</f>
        <v>0</v>
      </c>
      <c r="S570" s="214"/>
      <c r="T570" s="216">
        <f>T571</f>
        <v>0</v>
      </c>
      <c r="U570" s="12"/>
      <c r="V570" s="12"/>
      <c r="W570" s="12"/>
      <c r="X570" s="12"/>
      <c r="Y570" s="12"/>
      <c r="Z570" s="12"/>
      <c r="AA570" s="12"/>
      <c r="AB570" s="12"/>
      <c r="AC570" s="12"/>
      <c r="AD570" s="12"/>
      <c r="AE570" s="12"/>
      <c r="AR570" s="217" t="s">
        <v>84</v>
      </c>
      <c r="AT570" s="218" t="s">
        <v>75</v>
      </c>
      <c r="AU570" s="218" t="s">
        <v>84</v>
      </c>
      <c r="AY570" s="217" t="s">
        <v>139</v>
      </c>
      <c r="BK570" s="219">
        <f>BK571</f>
        <v>0</v>
      </c>
    </row>
    <row r="571" s="2" customFormat="1" ht="21.75" customHeight="1">
      <c r="A571" s="40"/>
      <c r="B571" s="41"/>
      <c r="C571" s="222" t="s">
        <v>825</v>
      </c>
      <c r="D571" s="222" t="s">
        <v>141</v>
      </c>
      <c r="E571" s="223" t="s">
        <v>826</v>
      </c>
      <c r="F571" s="224" t="s">
        <v>827</v>
      </c>
      <c r="G571" s="225" t="s">
        <v>260</v>
      </c>
      <c r="H571" s="226">
        <v>1937.452</v>
      </c>
      <c r="I571" s="227"/>
      <c r="J571" s="228">
        <f>ROUND(I571*H571,2)</f>
        <v>0</v>
      </c>
      <c r="K571" s="224" t="s">
        <v>145</v>
      </c>
      <c r="L571" s="46"/>
      <c r="M571" s="278" t="s">
        <v>30</v>
      </c>
      <c r="N571" s="279" t="s">
        <v>47</v>
      </c>
      <c r="O571" s="280"/>
      <c r="P571" s="281">
        <f>O571*H571</f>
        <v>0</v>
      </c>
      <c r="Q571" s="281">
        <v>0</v>
      </c>
      <c r="R571" s="281">
        <f>Q571*H571</f>
        <v>0</v>
      </c>
      <c r="S571" s="281">
        <v>0</v>
      </c>
      <c r="T571" s="282">
        <f>S571*H571</f>
        <v>0</v>
      </c>
      <c r="U571" s="40"/>
      <c r="V571" s="40"/>
      <c r="W571" s="40"/>
      <c r="X571" s="40"/>
      <c r="Y571" s="40"/>
      <c r="Z571" s="40"/>
      <c r="AA571" s="40"/>
      <c r="AB571" s="40"/>
      <c r="AC571" s="40"/>
      <c r="AD571" s="40"/>
      <c r="AE571" s="40"/>
      <c r="AR571" s="233" t="s">
        <v>146</v>
      </c>
      <c r="AT571" s="233" t="s">
        <v>141</v>
      </c>
      <c r="AU571" s="233" t="s">
        <v>87</v>
      </c>
      <c r="AY571" s="18" t="s">
        <v>139</v>
      </c>
      <c r="BE571" s="234">
        <f>IF(N571="základní",J571,0)</f>
        <v>0</v>
      </c>
      <c r="BF571" s="234">
        <f>IF(N571="snížená",J571,0)</f>
        <v>0</v>
      </c>
      <c r="BG571" s="234">
        <f>IF(N571="zákl. přenesená",J571,0)</f>
        <v>0</v>
      </c>
      <c r="BH571" s="234">
        <f>IF(N571="sníž. přenesená",J571,0)</f>
        <v>0</v>
      </c>
      <c r="BI571" s="234">
        <f>IF(N571="nulová",J571,0)</f>
        <v>0</v>
      </c>
      <c r="BJ571" s="18" t="s">
        <v>84</v>
      </c>
      <c r="BK571" s="234">
        <f>ROUND(I571*H571,2)</f>
        <v>0</v>
      </c>
      <c r="BL571" s="18" t="s">
        <v>146</v>
      </c>
      <c r="BM571" s="233" t="s">
        <v>828</v>
      </c>
    </row>
    <row r="572" s="2" customFormat="1" ht="6.96" customHeight="1">
      <c r="A572" s="40"/>
      <c r="B572" s="61"/>
      <c r="C572" s="62"/>
      <c r="D572" s="62"/>
      <c r="E572" s="62"/>
      <c r="F572" s="62"/>
      <c r="G572" s="62"/>
      <c r="H572" s="62"/>
      <c r="I572" s="170"/>
      <c r="J572" s="62"/>
      <c r="K572" s="62"/>
      <c r="L572" s="46"/>
      <c r="M572" s="40"/>
      <c r="O572" s="40"/>
      <c r="P572" s="40"/>
      <c r="Q572" s="40"/>
      <c r="R572" s="40"/>
      <c r="S572" s="40"/>
      <c r="T572" s="40"/>
      <c r="U572" s="40"/>
      <c r="V572" s="40"/>
      <c r="W572" s="40"/>
      <c r="X572" s="40"/>
      <c r="Y572" s="40"/>
      <c r="Z572" s="40"/>
      <c r="AA572" s="40"/>
      <c r="AB572" s="40"/>
      <c r="AC572" s="40"/>
      <c r="AD572" s="40"/>
      <c r="AE572" s="40"/>
    </row>
  </sheetData>
  <sheetProtection sheet="1" autoFilter="0" formatColumns="0" formatRows="0" objects="1" scenarios="1" spinCount="100000" saltValue="QBFz8h1b3g9uKizC9qMgJJw4fugmCAtkEzz2eemanbFZbr3mjRpH0i0hcTuFVMEOPt7epyr1NHEDmVX79B/5tA==" hashValue="KXZjSnA0nzI6yA2/GWMGzyT6NDSf6xwuvaTw2qgMJtrDXpN7QX9HvqAy+3CO7oILCeCq1TOMvUO1HykgloBn0w==" algorithmName="SHA-512" password="CC35"/>
  <autoFilter ref="C87:K571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0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21"/>
      <c r="AT3" s="18" t="s">
        <v>87</v>
      </c>
    </row>
    <row r="4" s="1" customFormat="1" ht="24.96" customHeight="1">
      <c r="B4" s="21"/>
      <c r="D4" s="134" t="s">
        <v>105</v>
      </c>
      <c r="I4" s="130"/>
      <c r="L4" s="21"/>
      <c r="M4" s="135" t="s">
        <v>10</v>
      </c>
      <c r="AT4" s="18" t="s">
        <v>4</v>
      </c>
    </row>
    <row r="5" s="1" customFormat="1" ht="6.96" customHeight="1">
      <c r="B5" s="21"/>
      <c r="I5" s="130"/>
      <c r="L5" s="21"/>
    </row>
    <row r="6" s="1" customFormat="1" ht="12" customHeight="1">
      <c r="B6" s="21"/>
      <c r="D6" s="136" t="s">
        <v>16</v>
      </c>
      <c r="I6" s="130"/>
      <c r="L6" s="21"/>
    </row>
    <row r="7" s="1" customFormat="1" ht="16.5" customHeight="1">
      <c r="B7" s="21"/>
      <c r="E7" s="137" t="str">
        <f>'Rekapitulace stavby'!K6</f>
        <v>Sušice – Volšovy – zásobování pitnou vodou, III. etapa</v>
      </c>
      <c r="F7" s="136"/>
      <c r="G7" s="136"/>
      <c r="H7" s="136"/>
      <c r="I7" s="130"/>
      <c r="L7" s="21"/>
    </row>
    <row r="8" s="2" customFormat="1" ht="12" customHeight="1">
      <c r="A8" s="40"/>
      <c r="B8" s="46"/>
      <c r="C8" s="40"/>
      <c r="D8" s="136" t="s">
        <v>106</v>
      </c>
      <c r="E8" s="40"/>
      <c r="F8" s="40"/>
      <c r="G8" s="40"/>
      <c r="H8" s="40"/>
      <c r="I8" s="138"/>
      <c r="J8" s="40"/>
      <c r="K8" s="40"/>
      <c r="L8" s="139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0" t="s">
        <v>829</v>
      </c>
      <c r="F9" s="40"/>
      <c r="G9" s="40"/>
      <c r="H9" s="40"/>
      <c r="I9" s="138"/>
      <c r="J9" s="40"/>
      <c r="K9" s="40"/>
      <c r="L9" s="139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138"/>
      <c r="J10" s="40"/>
      <c r="K10" s="40"/>
      <c r="L10" s="139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6" t="s">
        <v>18</v>
      </c>
      <c r="E11" s="40"/>
      <c r="F11" s="141" t="s">
        <v>86</v>
      </c>
      <c r="G11" s="40"/>
      <c r="H11" s="40"/>
      <c r="I11" s="142" t="s">
        <v>20</v>
      </c>
      <c r="J11" s="141" t="s">
        <v>108</v>
      </c>
      <c r="K11" s="40"/>
      <c r="L11" s="139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6" t="s">
        <v>22</v>
      </c>
      <c r="E12" s="40"/>
      <c r="F12" s="141" t="s">
        <v>23</v>
      </c>
      <c r="G12" s="40"/>
      <c r="H12" s="40"/>
      <c r="I12" s="142" t="s">
        <v>24</v>
      </c>
      <c r="J12" s="143" t="str">
        <f>'Rekapitulace stavby'!AN8</f>
        <v>10. 1. 2020</v>
      </c>
      <c r="K12" s="40"/>
      <c r="L12" s="139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21.84" customHeight="1">
      <c r="A13" s="40"/>
      <c r="B13" s="46"/>
      <c r="C13" s="40"/>
      <c r="D13" s="40"/>
      <c r="E13" s="40"/>
      <c r="F13" s="40"/>
      <c r="G13" s="40"/>
      <c r="H13" s="40"/>
      <c r="I13" s="144" t="s">
        <v>26</v>
      </c>
      <c r="J13" s="145" t="s">
        <v>109</v>
      </c>
      <c r="K13" s="40"/>
      <c r="L13" s="139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6" t="s">
        <v>28</v>
      </c>
      <c r="E14" s="40"/>
      <c r="F14" s="40"/>
      <c r="G14" s="40"/>
      <c r="H14" s="40"/>
      <c r="I14" s="142" t="s">
        <v>29</v>
      </c>
      <c r="J14" s="141" t="s">
        <v>30</v>
      </c>
      <c r="K14" s="40"/>
      <c r="L14" s="139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41" t="s">
        <v>110</v>
      </c>
      <c r="F15" s="40"/>
      <c r="G15" s="40"/>
      <c r="H15" s="40"/>
      <c r="I15" s="142" t="s">
        <v>32</v>
      </c>
      <c r="J15" s="141" t="s">
        <v>30</v>
      </c>
      <c r="K15" s="40"/>
      <c r="L15" s="139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138"/>
      <c r="J16" s="40"/>
      <c r="K16" s="40"/>
      <c r="L16" s="139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6" t="s">
        <v>33</v>
      </c>
      <c r="E17" s="40"/>
      <c r="F17" s="40"/>
      <c r="G17" s="40"/>
      <c r="H17" s="40"/>
      <c r="I17" s="142" t="s">
        <v>29</v>
      </c>
      <c r="J17" s="34" t="str">
        <f>'Rekapitulace stavby'!AN13</f>
        <v>Vyplň údaj</v>
      </c>
      <c r="K17" s="40"/>
      <c r="L17" s="139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41"/>
      <c r="G18" s="141"/>
      <c r="H18" s="141"/>
      <c r="I18" s="142" t="s">
        <v>32</v>
      </c>
      <c r="J18" s="34" t="str">
        <f>'Rekapitulace stavby'!AN14</f>
        <v>Vyplň údaj</v>
      </c>
      <c r="K18" s="40"/>
      <c r="L18" s="139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138"/>
      <c r="J19" s="40"/>
      <c r="K19" s="40"/>
      <c r="L19" s="139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6" t="s">
        <v>35</v>
      </c>
      <c r="E20" s="40"/>
      <c r="F20" s="40"/>
      <c r="G20" s="40"/>
      <c r="H20" s="40"/>
      <c r="I20" s="142" t="s">
        <v>29</v>
      </c>
      <c r="J20" s="141" t="s">
        <v>30</v>
      </c>
      <c r="K20" s="40"/>
      <c r="L20" s="139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41" t="s">
        <v>36</v>
      </c>
      <c r="F21" s="40"/>
      <c r="G21" s="40"/>
      <c r="H21" s="40"/>
      <c r="I21" s="142" t="s">
        <v>32</v>
      </c>
      <c r="J21" s="141" t="s">
        <v>30</v>
      </c>
      <c r="K21" s="40"/>
      <c r="L21" s="139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138"/>
      <c r="J22" s="40"/>
      <c r="K22" s="40"/>
      <c r="L22" s="139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6" t="s">
        <v>38</v>
      </c>
      <c r="E23" s="40"/>
      <c r="F23" s="40"/>
      <c r="G23" s="40"/>
      <c r="H23" s="40"/>
      <c r="I23" s="142" t="s">
        <v>29</v>
      </c>
      <c r="J23" s="141" t="str">
        <f>IF('Rekapitulace stavby'!AN19="","",'Rekapitulace stavby'!AN19)</f>
        <v/>
      </c>
      <c r="K23" s="40"/>
      <c r="L23" s="139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41" t="str">
        <f>IF('Rekapitulace stavby'!E20="","",'Rekapitulace stavby'!E20)</f>
        <v xml:space="preserve"> </v>
      </c>
      <c r="F24" s="40"/>
      <c r="G24" s="40"/>
      <c r="H24" s="40"/>
      <c r="I24" s="142" t="s">
        <v>32</v>
      </c>
      <c r="J24" s="141" t="str">
        <f>IF('Rekapitulace stavby'!AN20="","",'Rekapitulace stavby'!AN20)</f>
        <v/>
      </c>
      <c r="K24" s="40"/>
      <c r="L24" s="139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138"/>
      <c r="J25" s="40"/>
      <c r="K25" s="40"/>
      <c r="L25" s="139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6" t="s">
        <v>40</v>
      </c>
      <c r="E26" s="40"/>
      <c r="F26" s="40"/>
      <c r="G26" s="40"/>
      <c r="H26" s="40"/>
      <c r="I26" s="138"/>
      <c r="J26" s="40"/>
      <c r="K26" s="40"/>
      <c r="L26" s="139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6"/>
      <c r="B27" s="147"/>
      <c r="C27" s="146"/>
      <c r="D27" s="146"/>
      <c r="E27" s="148" t="s">
        <v>30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138"/>
      <c r="J28" s="40"/>
      <c r="K28" s="40"/>
      <c r="L28" s="139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1"/>
      <c r="E29" s="151"/>
      <c r="F29" s="151"/>
      <c r="G29" s="151"/>
      <c r="H29" s="151"/>
      <c r="I29" s="152"/>
      <c r="J29" s="151"/>
      <c r="K29" s="151"/>
      <c r="L29" s="139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3" t="s">
        <v>42</v>
      </c>
      <c r="E30" s="40"/>
      <c r="F30" s="40"/>
      <c r="G30" s="40"/>
      <c r="H30" s="40"/>
      <c r="I30" s="138"/>
      <c r="J30" s="154">
        <f>ROUND(J85, 2)</f>
        <v>0</v>
      </c>
      <c r="K30" s="40"/>
      <c r="L30" s="139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1"/>
      <c r="E31" s="151"/>
      <c r="F31" s="151"/>
      <c r="G31" s="151"/>
      <c r="H31" s="151"/>
      <c r="I31" s="152"/>
      <c r="J31" s="151"/>
      <c r="K31" s="151"/>
      <c r="L31" s="139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5" t="s">
        <v>44</v>
      </c>
      <c r="G32" s="40"/>
      <c r="H32" s="40"/>
      <c r="I32" s="156" t="s">
        <v>43</v>
      </c>
      <c r="J32" s="155" t="s">
        <v>45</v>
      </c>
      <c r="K32" s="40"/>
      <c r="L32" s="139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7" t="s">
        <v>46</v>
      </c>
      <c r="E33" s="136" t="s">
        <v>47</v>
      </c>
      <c r="F33" s="158">
        <f>ROUND((SUM(BE85:BE233)),  2)</f>
        <v>0</v>
      </c>
      <c r="G33" s="40"/>
      <c r="H33" s="40"/>
      <c r="I33" s="159">
        <v>0.20999999999999999</v>
      </c>
      <c r="J33" s="158">
        <f>ROUND(((SUM(BE85:BE233))*I33),  2)</f>
        <v>0</v>
      </c>
      <c r="K33" s="40"/>
      <c r="L33" s="139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6" t="s">
        <v>48</v>
      </c>
      <c r="F34" s="158">
        <f>ROUND((SUM(BF85:BF233)),  2)</f>
        <v>0</v>
      </c>
      <c r="G34" s="40"/>
      <c r="H34" s="40"/>
      <c r="I34" s="159">
        <v>0.14999999999999999</v>
      </c>
      <c r="J34" s="158">
        <f>ROUND(((SUM(BF85:BF233))*I34),  2)</f>
        <v>0</v>
      </c>
      <c r="K34" s="40"/>
      <c r="L34" s="139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6" t="s">
        <v>49</v>
      </c>
      <c r="F35" s="158">
        <f>ROUND((SUM(BG85:BG233)),  2)</f>
        <v>0</v>
      </c>
      <c r="G35" s="40"/>
      <c r="H35" s="40"/>
      <c r="I35" s="159">
        <v>0.20999999999999999</v>
      </c>
      <c r="J35" s="158">
        <f>0</f>
        <v>0</v>
      </c>
      <c r="K35" s="40"/>
      <c r="L35" s="139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6" t="s">
        <v>50</v>
      </c>
      <c r="F36" s="158">
        <f>ROUND((SUM(BH85:BH233)),  2)</f>
        <v>0</v>
      </c>
      <c r="G36" s="40"/>
      <c r="H36" s="40"/>
      <c r="I36" s="159">
        <v>0.14999999999999999</v>
      </c>
      <c r="J36" s="158">
        <f>0</f>
        <v>0</v>
      </c>
      <c r="K36" s="40"/>
      <c r="L36" s="139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6" t="s">
        <v>51</v>
      </c>
      <c r="F37" s="158">
        <f>ROUND((SUM(BI85:BI233)),  2)</f>
        <v>0</v>
      </c>
      <c r="G37" s="40"/>
      <c r="H37" s="40"/>
      <c r="I37" s="159">
        <v>0</v>
      </c>
      <c r="J37" s="158">
        <f>0</f>
        <v>0</v>
      </c>
      <c r="K37" s="40"/>
      <c r="L37" s="139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138"/>
      <c r="J38" s="40"/>
      <c r="K38" s="40"/>
      <c r="L38" s="139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0"/>
      <c r="D39" s="161" t="s">
        <v>52</v>
      </c>
      <c r="E39" s="162"/>
      <c r="F39" s="162"/>
      <c r="G39" s="163" t="s">
        <v>53</v>
      </c>
      <c r="H39" s="164" t="s">
        <v>54</v>
      </c>
      <c r="I39" s="165"/>
      <c r="J39" s="166">
        <f>SUM(J30:J37)</f>
        <v>0</v>
      </c>
      <c r="K39" s="167"/>
      <c r="L39" s="139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8"/>
      <c r="C40" s="169"/>
      <c r="D40" s="169"/>
      <c r="E40" s="169"/>
      <c r="F40" s="169"/>
      <c r="G40" s="169"/>
      <c r="H40" s="169"/>
      <c r="I40" s="170"/>
      <c r="J40" s="169"/>
      <c r="K40" s="169"/>
      <c r="L40" s="139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71"/>
      <c r="C44" s="172"/>
      <c r="D44" s="172"/>
      <c r="E44" s="172"/>
      <c r="F44" s="172"/>
      <c r="G44" s="172"/>
      <c r="H44" s="172"/>
      <c r="I44" s="173"/>
      <c r="J44" s="172"/>
      <c r="K44" s="172"/>
      <c r="L44" s="139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111</v>
      </c>
      <c r="D45" s="42"/>
      <c r="E45" s="42"/>
      <c r="F45" s="42"/>
      <c r="G45" s="42"/>
      <c r="H45" s="42"/>
      <c r="I45" s="138"/>
      <c r="J45" s="42"/>
      <c r="K45" s="42"/>
      <c r="L45" s="139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138"/>
      <c r="J46" s="42"/>
      <c r="K46" s="42"/>
      <c r="L46" s="139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138"/>
      <c r="J47" s="42"/>
      <c r="K47" s="42"/>
      <c r="L47" s="139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4" t="str">
        <f>E7</f>
        <v>Sušice – Volšovy – zásobování pitnou vodou, III. etapa</v>
      </c>
      <c r="F48" s="33"/>
      <c r="G48" s="33"/>
      <c r="H48" s="33"/>
      <c r="I48" s="138"/>
      <c r="J48" s="42"/>
      <c r="K48" s="42"/>
      <c r="L48" s="139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106</v>
      </c>
      <c r="D49" s="42"/>
      <c r="E49" s="42"/>
      <c r="F49" s="42"/>
      <c r="G49" s="42"/>
      <c r="H49" s="42"/>
      <c r="I49" s="138"/>
      <c r="J49" s="42"/>
      <c r="K49" s="42"/>
      <c r="L49" s="139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 xml:space="preserve">IO 02 - Vodovodní přípojky </v>
      </c>
      <c r="F50" s="42"/>
      <c r="G50" s="42"/>
      <c r="H50" s="42"/>
      <c r="I50" s="138"/>
      <c r="J50" s="42"/>
      <c r="K50" s="42"/>
      <c r="L50" s="139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138"/>
      <c r="J51" s="42"/>
      <c r="K51" s="42"/>
      <c r="L51" s="139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22</v>
      </c>
      <c r="D52" s="42"/>
      <c r="E52" s="42"/>
      <c r="F52" s="28" t="str">
        <f>F12</f>
        <v>Sušice – část Volšovy</v>
      </c>
      <c r="G52" s="42"/>
      <c r="H52" s="42"/>
      <c r="I52" s="142" t="s">
        <v>24</v>
      </c>
      <c r="J52" s="74" t="str">
        <f>IF(J12="","",J12)</f>
        <v>10. 1. 2020</v>
      </c>
      <c r="K52" s="42"/>
      <c r="L52" s="139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138"/>
      <c r="J53" s="42"/>
      <c r="K53" s="42"/>
      <c r="L53" s="139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3" t="s">
        <v>28</v>
      </c>
      <c r="D54" s="42"/>
      <c r="E54" s="42"/>
      <c r="F54" s="28" t="str">
        <f>E15</f>
        <v>Město Sušice</v>
      </c>
      <c r="G54" s="42"/>
      <c r="H54" s="42"/>
      <c r="I54" s="142" t="s">
        <v>35</v>
      </c>
      <c r="J54" s="38" t="str">
        <f>E21</f>
        <v>VH-TRES spol.s r.o., České Budějovice</v>
      </c>
      <c r="K54" s="42"/>
      <c r="L54" s="139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3" t="s">
        <v>33</v>
      </c>
      <c r="D55" s="42"/>
      <c r="E55" s="42"/>
      <c r="F55" s="28" t="str">
        <f>IF(E18="","",E18)</f>
        <v>Vyplň údaj</v>
      </c>
      <c r="G55" s="42"/>
      <c r="H55" s="42"/>
      <c r="I55" s="142" t="s">
        <v>38</v>
      </c>
      <c r="J55" s="38" t="str">
        <f>E24</f>
        <v xml:space="preserve"> </v>
      </c>
      <c r="K55" s="42"/>
      <c r="L55" s="139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138"/>
      <c r="J56" s="42"/>
      <c r="K56" s="42"/>
      <c r="L56" s="139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5" t="s">
        <v>112</v>
      </c>
      <c r="D57" s="176"/>
      <c r="E57" s="176"/>
      <c r="F57" s="176"/>
      <c r="G57" s="176"/>
      <c r="H57" s="176"/>
      <c r="I57" s="177"/>
      <c r="J57" s="178" t="s">
        <v>113</v>
      </c>
      <c r="K57" s="176"/>
      <c r="L57" s="139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138"/>
      <c r="J58" s="42"/>
      <c r="K58" s="42"/>
      <c r="L58" s="139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9" t="s">
        <v>74</v>
      </c>
      <c r="D59" s="42"/>
      <c r="E59" s="42"/>
      <c r="F59" s="42"/>
      <c r="G59" s="42"/>
      <c r="H59" s="42"/>
      <c r="I59" s="138"/>
      <c r="J59" s="104">
        <f>J85</f>
        <v>0</v>
      </c>
      <c r="K59" s="42"/>
      <c r="L59" s="139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114</v>
      </c>
    </row>
    <row r="60" s="9" customFormat="1" ht="24.96" customHeight="1">
      <c r="A60" s="9"/>
      <c r="B60" s="180"/>
      <c r="C60" s="181"/>
      <c r="D60" s="182" t="s">
        <v>830</v>
      </c>
      <c r="E60" s="183"/>
      <c r="F60" s="183"/>
      <c r="G60" s="183"/>
      <c r="H60" s="183"/>
      <c r="I60" s="184"/>
      <c r="J60" s="185">
        <f>J86</f>
        <v>0</v>
      </c>
      <c r="K60" s="181"/>
      <c r="L60" s="186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7"/>
      <c r="C61" s="188"/>
      <c r="D61" s="189" t="s">
        <v>116</v>
      </c>
      <c r="E61" s="190"/>
      <c r="F61" s="190"/>
      <c r="G61" s="190"/>
      <c r="H61" s="190"/>
      <c r="I61" s="191"/>
      <c r="J61" s="192">
        <f>J87</f>
        <v>0</v>
      </c>
      <c r="K61" s="188"/>
      <c r="L61" s="19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7"/>
      <c r="C62" s="188"/>
      <c r="D62" s="189" t="s">
        <v>117</v>
      </c>
      <c r="E62" s="190"/>
      <c r="F62" s="190"/>
      <c r="G62" s="190"/>
      <c r="H62" s="190"/>
      <c r="I62" s="191"/>
      <c r="J62" s="192">
        <f>J156</f>
        <v>0</v>
      </c>
      <c r="K62" s="188"/>
      <c r="L62" s="19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7"/>
      <c r="C63" s="188"/>
      <c r="D63" s="189" t="s">
        <v>118</v>
      </c>
      <c r="E63" s="190"/>
      <c r="F63" s="190"/>
      <c r="G63" s="190"/>
      <c r="H63" s="190"/>
      <c r="I63" s="191"/>
      <c r="J63" s="192">
        <f>J160</f>
        <v>0</v>
      </c>
      <c r="K63" s="188"/>
      <c r="L63" s="19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7"/>
      <c r="C64" s="188"/>
      <c r="D64" s="189" t="s">
        <v>120</v>
      </c>
      <c r="E64" s="190"/>
      <c r="F64" s="190"/>
      <c r="G64" s="190"/>
      <c r="H64" s="190"/>
      <c r="I64" s="191"/>
      <c r="J64" s="192">
        <f>J164</f>
        <v>0</v>
      </c>
      <c r="K64" s="188"/>
      <c r="L64" s="193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7"/>
      <c r="C65" s="188"/>
      <c r="D65" s="189" t="s">
        <v>123</v>
      </c>
      <c r="E65" s="190"/>
      <c r="F65" s="190"/>
      <c r="G65" s="190"/>
      <c r="H65" s="190"/>
      <c r="I65" s="191"/>
      <c r="J65" s="192">
        <f>J232</f>
        <v>0</v>
      </c>
      <c r="K65" s="188"/>
      <c r="L65" s="19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138"/>
      <c r="J66" s="42"/>
      <c r="K66" s="42"/>
      <c r="L66" s="139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170"/>
      <c r="J67" s="62"/>
      <c r="K67" s="62"/>
      <c r="L67" s="139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173"/>
      <c r="J71" s="64"/>
      <c r="K71" s="64"/>
      <c r="L71" s="139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4" t="s">
        <v>124</v>
      </c>
      <c r="D72" s="42"/>
      <c r="E72" s="42"/>
      <c r="F72" s="42"/>
      <c r="G72" s="42"/>
      <c r="H72" s="42"/>
      <c r="I72" s="138"/>
      <c r="J72" s="42"/>
      <c r="K72" s="42"/>
      <c r="L72" s="139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138"/>
      <c r="J73" s="42"/>
      <c r="K73" s="42"/>
      <c r="L73" s="139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3" t="s">
        <v>16</v>
      </c>
      <c r="D74" s="42"/>
      <c r="E74" s="42"/>
      <c r="F74" s="42"/>
      <c r="G74" s="42"/>
      <c r="H74" s="42"/>
      <c r="I74" s="138"/>
      <c r="J74" s="42"/>
      <c r="K74" s="42"/>
      <c r="L74" s="139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74" t="str">
        <f>E7</f>
        <v>Sušice – Volšovy – zásobování pitnou vodou, III. etapa</v>
      </c>
      <c r="F75" s="33"/>
      <c r="G75" s="33"/>
      <c r="H75" s="33"/>
      <c r="I75" s="138"/>
      <c r="J75" s="42"/>
      <c r="K75" s="42"/>
      <c r="L75" s="139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3" t="s">
        <v>106</v>
      </c>
      <c r="D76" s="42"/>
      <c r="E76" s="42"/>
      <c r="F76" s="42"/>
      <c r="G76" s="42"/>
      <c r="H76" s="42"/>
      <c r="I76" s="138"/>
      <c r="J76" s="42"/>
      <c r="K76" s="42"/>
      <c r="L76" s="139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1" t="str">
        <f>E9</f>
        <v xml:space="preserve">IO 02 - Vodovodní přípojky </v>
      </c>
      <c r="F77" s="42"/>
      <c r="G77" s="42"/>
      <c r="H77" s="42"/>
      <c r="I77" s="138"/>
      <c r="J77" s="42"/>
      <c r="K77" s="42"/>
      <c r="L77" s="139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138"/>
      <c r="J78" s="42"/>
      <c r="K78" s="42"/>
      <c r="L78" s="139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3" t="s">
        <v>22</v>
      </c>
      <c r="D79" s="42"/>
      <c r="E79" s="42"/>
      <c r="F79" s="28" t="str">
        <f>F12</f>
        <v>Sušice – část Volšovy</v>
      </c>
      <c r="G79" s="42"/>
      <c r="H79" s="42"/>
      <c r="I79" s="142" t="s">
        <v>24</v>
      </c>
      <c r="J79" s="74" t="str">
        <f>IF(J12="","",J12)</f>
        <v>10. 1. 2020</v>
      </c>
      <c r="K79" s="42"/>
      <c r="L79" s="139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138"/>
      <c r="J80" s="42"/>
      <c r="K80" s="42"/>
      <c r="L80" s="139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40.05" customHeight="1">
      <c r="A81" s="40"/>
      <c r="B81" s="41"/>
      <c r="C81" s="33" t="s">
        <v>28</v>
      </c>
      <c r="D81" s="42"/>
      <c r="E81" s="42"/>
      <c r="F81" s="28" t="str">
        <f>E15</f>
        <v>Město Sušice</v>
      </c>
      <c r="G81" s="42"/>
      <c r="H81" s="42"/>
      <c r="I81" s="142" t="s">
        <v>35</v>
      </c>
      <c r="J81" s="38" t="str">
        <f>E21</f>
        <v>VH-TRES spol.s r.o., České Budějovice</v>
      </c>
      <c r="K81" s="42"/>
      <c r="L81" s="139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3" t="s">
        <v>33</v>
      </c>
      <c r="D82" s="42"/>
      <c r="E82" s="42"/>
      <c r="F82" s="28" t="str">
        <f>IF(E18="","",E18)</f>
        <v>Vyplň údaj</v>
      </c>
      <c r="G82" s="42"/>
      <c r="H82" s="42"/>
      <c r="I82" s="142" t="s">
        <v>38</v>
      </c>
      <c r="J82" s="38" t="str">
        <f>E24</f>
        <v xml:space="preserve"> </v>
      </c>
      <c r="K82" s="42"/>
      <c r="L82" s="139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138"/>
      <c r="J83" s="42"/>
      <c r="K83" s="42"/>
      <c r="L83" s="139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194"/>
      <c r="B84" s="195"/>
      <c r="C84" s="196" t="s">
        <v>125</v>
      </c>
      <c r="D84" s="197" t="s">
        <v>61</v>
      </c>
      <c r="E84" s="197" t="s">
        <v>57</v>
      </c>
      <c r="F84" s="197" t="s">
        <v>58</v>
      </c>
      <c r="G84" s="197" t="s">
        <v>126</v>
      </c>
      <c r="H84" s="197" t="s">
        <v>127</v>
      </c>
      <c r="I84" s="198" t="s">
        <v>128</v>
      </c>
      <c r="J84" s="197" t="s">
        <v>113</v>
      </c>
      <c r="K84" s="199" t="s">
        <v>129</v>
      </c>
      <c r="L84" s="200"/>
      <c r="M84" s="94" t="s">
        <v>30</v>
      </c>
      <c r="N84" s="95" t="s">
        <v>46</v>
      </c>
      <c r="O84" s="95" t="s">
        <v>130</v>
      </c>
      <c r="P84" s="95" t="s">
        <v>131</v>
      </c>
      <c r="Q84" s="95" t="s">
        <v>132</v>
      </c>
      <c r="R84" s="95" t="s">
        <v>133</v>
      </c>
      <c r="S84" s="95" t="s">
        <v>134</v>
      </c>
      <c r="T84" s="96" t="s">
        <v>135</v>
      </c>
      <c r="U84" s="194"/>
      <c r="V84" s="194"/>
      <c r="W84" s="194"/>
      <c r="X84" s="194"/>
      <c r="Y84" s="194"/>
      <c r="Z84" s="194"/>
      <c r="AA84" s="194"/>
      <c r="AB84" s="194"/>
      <c r="AC84" s="194"/>
      <c r="AD84" s="194"/>
      <c r="AE84" s="194"/>
    </row>
    <row r="85" s="2" customFormat="1" ht="22.8" customHeight="1">
      <c r="A85" s="40"/>
      <c r="B85" s="41"/>
      <c r="C85" s="101" t="s">
        <v>136</v>
      </c>
      <c r="D85" s="42"/>
      <c r="E85" s="42"/>
      <c r="F85" s="42"/>
      <c r="G85" s="42"/>
      <c r="H85" s="42"/>
      <c r="I85" s="138"/>
      <c r="J85" s="201">
        <f>BK85</f>
        <v>0</v>
      </c>
      <c r="K85" s="42"/>
      <c r="L85" s="46"/>
      <c r="M85" s="97"/>
      <c r="N85" s="202"/>
      <c r="O85" s="98"/>
      <c r="P85" s="203">
        <f>P86</f>
        <v>0</v>
      </c>
      <c r="Q85" s="98"/>
      <c r="R85" s="203">
        <f>R86</f>
        <v>140.79364599999997</v>
      </c>
      <c r="S85" s="98"/>
      <c r="T85" s="204">
        <f>T86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8" t="s">
        <v>75</v>
      </c>
      <c r="AU85" s="18" t="s">
        <v>114</v>
      </c>
      <c r="BK85" s="205">
        <f>BK86</f>
        <v>0</v>
      </c>
    </row>
    <row r="86" s="12" customFormat="1" ht="25.92" customHeight="1">
      <c r="A86" s="12"/>
      <c r="B86" s="206"/>
      <c r="C86" s="207"/>
      <c r="D86" s="208" t="s">
        <v>75</v>
      </c>
      <c r="E86" s="209" t="s">
        <v>831</v>
      </c>
      <c r="F86" s="209" t="s">
        <v>832</v>
      </c>
      <c r="G86" s="207"/>
      <c r="H86" s="207"/>
      <c r="I86" s="210"/>
      <c r="J86" s="211">
        <f>BK86</f>
        <v>0</v>
      </c>
      <c r="K86" s="207"/>
      <c r="L86" s="212"/>
      <c r="M86" s="213"/>
      <c r="N86" s="214"/>
      <c r="O86" s="214"/>
      <c r="P86" s="215">
        <f>P87+P156+P160+P164+P232</f>
        <v>0</v>
      </c>
      <c r="Q86" s="214"/>
      <c r="R86" s="215">
        <f>R87+R156+R160+R164+R232</f>
        <v>140.79364599999997</v>
      </c>
      <c r="S86" s="214"/>
      <c r="T86" s="216">
        <f>T87+T156+T160+T164+T232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17" t="s">
        <v>84</v>
      </c>
      <c r="AT86" s="218" t="s">
        <v>75</v>
      </c>
      <c r="AU86" s="218" t="s">
        <v>76</v>
      </c>
      <c r="AY86" s="217" t="s">
        <v>139</v>
      </c>
      <c r="BK86" s="219">
        <f>BK87+BK156+BK160+BK164+BK232</f>
        <v>0</v>
      </c>
    </row>
    <row r="87" s="12" customFormat="1" ht="22.8" customHeight="1">
      <c r="A87" s="12"/>
      <c r="B87" s="206"/>
      <c r="C87" s="207"/>
      <c r="D87" s="208" t="s">
        <v>75</v>
      </c>
      <c r="E87" s="220" t="s">
        <v>84</v>
      </c>
      <c r="F87" s="220" t="s">
        <v>140</v>
      </c>
      <c r="G87" s="207"/>
      <c r="H87" s="207"/>
      <c r="I87" s="210"/>
      <c r="J87" s="221">
        <f>BK87</f>
        <v>0</v>
      </c>
      <c r="K87" s="207"/>
      <c r="L87" s="212"/>
      <c r="M87" s="213"/>
      <c r="N87" s="214"/>
      <c r="O87" s="214"/>
      <c r="P87" s="215">
        <f>SUM(P88:P155)</f>
        <v>0</v>
      </c>
      <c r="Q87" s="214"/>
      <c r="R87" s="215">
        <f>SUM(R88:R155)</f>
        <v>95.487509599999996</v>
      </c>
      <c r="S87" s="214"/>
      <c r="T87" s="216">
        <f>SUM(T88:T155)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17" t="s">
        <v>84</v>
      </c>
      <c r="AT87" s="218" t="s">
        <v>75</v>
      </c>
      <c r="AU87" s="218" t="s">
        <v>84</v>
      </c>
      <c r="AY87" s="217" t="s">
        <v>139</v>
      </c>
      <c r="BK87" s="219">
        <f>SUM(BK88:BK155)</f>
        <v>0</v>
      </c>
    </row>
    <row r="88" s="2" customFormat="1" ht="16.5" customHeight="1">
      <c r="A88" s="40"/>
      <c r="B88" s="41"/>
      <c r="C88" s="222" t="s">
        <v>84</v>
      </c>
      <c r="D88" s="222" t="s">
        <v>141</v>
      </c>
      <c r="E88" s="223" t="s">
        <v>170</v>
      </c>
      <c r="F88" s="224" t="s">
        <v>171</v>
      </c>
      <c r="G88" s="225" t="s">
        <v>172</v>
      </c>
      <c r="H88" s="226">
        <v>80</v>
      </c>
      <c r="I88" s="227"/>
      <c r="J88" s="228">
        <f>ROUND(I88*H88,2)</f>
        <v>0</v>
      </c>
      <c r="K88" s="224" t="s">
        <v>145</v>
      </c>
      <c r="L88" s="46"/>
      <c r="M88" s="229" t="s">
        <v>30</v>
      </c>
      <c r="N88" s="230" t="s">
        <v>47</v>
      </c>
      <c r="O88" s="86"/>
      <c r="P88" s="231">
        <f>O88*H88</f>
        <v>0</v>
      </c>
      <c r="Q88" s="231">
        <v>0</v>
      </c>
      <c r="R88" s="231">
        <f>Q88*H88</f>
        <v>0</v>
      </c>
      <c r="S88" s="231">
        <v>0</v>
      </c>
      <c r="T88" s="232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33" t="s">
        <v>146</v>
      </c>
      <c r="AT88" s="233" t="s">
        <v>141</v>
      </c>
      <c r="AU88" s="233" t="s">
        <v>87</v>
      </c>
      <c r="AY88" s="18" t="s">
        <v>139</v>
      </c>
      <c r="BE88" s="234">
        <f>IF(N88="základní",J88,0)</f>
        <v>0</v>
      </c>
      <c r="BF88" s="234">
        <f>IF(N88="snížená",J88,0)</f>
        <v>0</v>
      </c>
      <c r="BG88" s="234">
        <f>IF(N88="zákl. přenesená",J88,0)</f>
        <v>0</v>
      </c>
      <c r="BH88" s="234">
        <f>IF(N88="sníž. přenesená",J88,0)</f>
        <v>0</v>
      </c>
      <c r="BI88" s="234">
        <f>IF(N88="nulová",J88,0)</f>
        <v>0</v>
      </c>
      <c r="BJ88" s="18" t="s">
        <v>84</v>
      </c>
      <c r="BK88" s="234">
        <f>ROUND(I88*H88,2)</f>
        <v>0</v>
      </c>
      <c r="BL88" s="18" t="s">
        <v>146</v>
      </c>
      <c r="BM88" s="233" t="s">
        <v>833</v>
      </c>
    </row>
    <row r="89" s="15" customFormat="1">
      <c r="A89" s="15"/>
      <c r="B89" s="258"/>
      <c r="C89" s="259"/>
      <c r="D89" s="237" t="s">
        <v>148</v>
      </c>
      <c r="E89" s="260" t="s">
        <v>30</v>
      </c>
      <c r="F89" s="261" t="s">
        <v>174</v>
      </c>
      <c r="G89" s="259"/>
      <c r="H89" s="260" t="s">
        <v>30</v>
      </c>
      <c r="I89" s="262"/>
      <c r="J89" s="259"/>
      <c r="K89" s="259"/>
      <c r="L89" s="263"/>
      <c r="M89" s="264"/>
      <c r="N89" s="265"/>
      <c r="O89" s="265"/>
      <c r="P89" s="265"/>
      <c r="Q89" s="265"/>
      <c r="R89" s="265"/>
      <c r="S89" s="265"/>
      <c r="T89" s="266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T89" s="267" t="s">
        <v>148</v>
      </c>
      <c r="AU89" s="267" t="s">
        <v>87</v>
      </c>
      <c r="AV89" s="15" t="s">
        <v>84</v>
      </c>
      <c r="AW89" s="15" t="s">
        <v>37</v>
      </c>
      <c r="AX89" s="15" t="s">
        <v>76</v>
      </c>
      <c r="AY89" s="267" t="s">
        <v>139</v>
      </c>
    </row>
    <row r="90" s="13" customFormat="1">
      <c r="A90" s="13"/>
      <c r="B90" s="235"/>
      <c r="C90" s="236"/>
      <c r="D90" s="237" t="s">
        <v>148</v>
      </c>
      <c r="E90" s="238" t="s">
        <v>30</v>
      </c>
      <c r="F90" s="239" t="s">
        <v>834</v>
      </c>
      <c r="G90" s="236"/>
      <c r="H90" s="240">
        <v>80</v>
      </c>
      <c r="I90" s="241"/>
      <c r="J90" s="236"/>
      <c r="K90" s="236"/>
      <c r="L90" s="242"/>
      <c r="M90" s="243"/>
      <c r="N90" s="244"/>
      <c r="O90" s="244"/>
      <c r="P90" s="244"/>
      <c r="Q90" s="244"/>
      <c r="R90" s="244"/>
      <c r="S90" s="244"/>
      <c r="T90" s="245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46" t="s">
        <v>148</v>
      </c>
      <c r="AU90" s="246" t="s">
        <v>87</v>
      </c>
      <c r="AV90" s="13" t="s">
        <v>87</v>
      </c>
      <c r="AW90" s="13" t="s">
        <v>37</v>
      </c>
      <c r="AX90" s="13" t="s">
        <v>76</v>
      </c>
      <c r="AY90" s="246" t="s">
        <v>139</v>
      </c>
    </row>
    <row r="91" s="14" customFormat="1">
      <c r="A91" s="14"/>
      <c r="B91" s="247"/>
      <c r="C91" s="248"/>
      <c r="D91" s="237" t="s">
        <v>148</v>
      </c>
      <c r="E91" s="249" t="s">
        <v>30</v>
      </c>
      <c r="F91" s="250" t="s">
        <v>150</v>
      </c>
      <c r="G91" s="248"/>
      <c r="H91" s="251">
        <v>80</v>
      </c>
      <c r="I91" s="252"/>
      <c r="J91" s="248"/>
      <c r="K91" s="248"/>
      <c r="L91" s="253"/>
      <c r="M91" s="254"/>
      <c r="N91" s="255"/>
      <c r="O91" s="255"/>
      <c r="P91" s="255"/>
      <c r="Q91" s="255"/>
      <c r="R91" s="255"/>
      <c r="S91" s="255"/>
      <c r="T91" s="256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57" t="s">
        <v>148</v>
      </c>
      <c r="AU91" s="257" t="s">
        <v>87</v>
      </c>
      <c r="AV91" s="14" t="s">
        <v>146</v>
      </c>
      <c r="AW91" s="14" t="s">
        <v>37</v>
      </c>
      <c r="AX91" s="14" t="s">
        <v>84</v>
      </c>
      <c r="AY91" s="257" t="s">
        <v>139</v>
      </c>
    </row>
    <row r="92" s="2" customFormat="1" ht="21.75" customHeight="1">
      <c r="A92" s="40"/>
      <c r="B92" s="41"/>
      <c r="C92" s="222" t="s">
        <v>87</v>
      </c>
      <c r="D92" s="222" t="s">
        <v>141</v>
      </c>
      <c r="E92" s="223" t="s">
        <v>177</v>
      </c>
      <c r="F92" s="224" t="s">
        <v>178</v>
      </c>
      <c r="G92" s="225" t="s">
        <v>179</v>
      </c>
      <c r="H92" s="226">
        <v>10</v>
      </c>
      <c r="I92" s="227"/>
      <c r="J92" s="228">
        <f>ROUND(I92*H92,2)</f>
        <v>0</v>
      </c>
      <c r="K92" s="224" t="s">
        <v>145</v>
      </c>
      <c r="L92" s="46"/>
      <c r="M92" s="229" t="s">
        <v>30</v>
      </c>
      <c r="N92" s="230" t="s">
        <v>47</v>
      </c>
      <c r="O92" s="86"/>
      <c r="P92" s="231">
        <f>O92*H92</f>
        <v>0</v>
      </c>
      <c r="Q92" s="231">
        <v>0</v>
      </c>
      <c r="R92" s="231">
        <f>Q92*H92</f>
        <v>0</v>
      </c>
      <c r="S92" s="231">
        <v>0</v>
      </c>
      <c r="T92" s="232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33" t="s">
        <v>146</v>
      </c>
      <c r="AT92" s="233" t="s">
        <v>141</v>
      </c>
      <c r="AU92" s="233" t="s">
        <v>87</v>
      </c>
      <c r="AY92" s="18" t="s">
        <v>139</v>
      </c>
      <c r="BE92" s="234">
        <f>IF(N92="základní",J92,0)</f>
        <v>0</v>
      </c>
      <c r="BF92" s="234">
        <f>IF(N92="snížená",J92,0)</f>
        <v>0</v>
      </c>
      <c r="BG92" s="234">
        <f>IF(N92="zákl. přenesená",J92,0)</f>
        <v>0</v>
      </c>
      <c r="BH92" s="234">
        <f>IF(N92="sníž. přenesená",J92,0)</f>
        <v>0</v>
      </c>
      <c r="BI92" s="234">
        <f>IF(N92="nulová",J92,0)</f>
        <v>0</v>
      </c>
      <c r="BJ92" s="18" t="s">
        <v>84</v>
      </c>
      <c r="BK92" s="234">
        <f>ROUND(I92*H92,2)</f>
        <v>0</v>
      </c>
      <c r="BL92" s="18" t="s">
        <v>146</v>
      </c>
      <c r="BM92" s="233" t="s">
        <v>835</v>
      </c>
    </row>
    <row r="93" s="13" customFormat="1">
      <c r="A93" s="13"/>
      <c r="B93" s="235"/>
      <c r="C93" s="236"/>
      <c r="D93" s="237" t="s">
        <v>148</v>
      </c>
      <c r="E93" s="238" t="s">
        <v>30</v>
      </c>
      <c r="F93" s="239" t="s">
        <v>194</v>
      </c>
      <c r="G93" s="236"/>
      <c r="H93" s="240">
        <v>10</v>
      </c>
      <c r="I93" s="241"/>
      <c r="J93" s="236"/>
      <c r="K93" s="236"/>
      <c r="L93" s="242"/>
      <c r="M93" s="243"/>
      <c r="N93" s="244"/>
      <c r="O93" s="244"/>
      <c r="P93" s="244"/>
      <c r="Q93" s="244"/>
      <c r="R93" s="244"/>
      <c r="S93" s="244"/>
      <c r="T93" s="245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6" t="s">
        <v>148</v>
      </c>
      <c r="AU93" s="246" t="s">
        <v>87</v>
      </c>
      <c r="AV93" s="13" t="s">
        <v>87</v>
      </c>
      <c r="AW93" s="13" t="s">
        <v>37</v>
      </c>
      <c r="AX93" s="13" t="s">
        <v>76</v>
      </c>
      <c r="AY93" s="246" t="s">
        <v>139</v>
      </c>
    </row>
    <row r="94" s="14" customFormat="1">
      <c r="A94" s="14"/>
      <c r="B94" s="247"/>
      <c r="C94" s="248"/>
      <c r="D94" s="237" t="s">
        <v>148</v>
      </c>
      <c r="E94" s="249" t="s">
        <v>30</v>
      </c>
      <c r="F94" s="250" t="s">
        <v>150</v>
      </c>
      <c r="G94" s="248"/>
      <c r="H94" s="251">
        <v>10</v>
      </c>
      <c r="I94" s="252"/>
      <c r="J94" s="248"/>
      <c r="K94" s="248"/>
      <c r="L94" s="253"/>
      <c r="M94" s="254"/>
      <c r="N94" s="255"/>
      <c r="O94" s="255"/>
      <c r="P94" s="255"/>
      <c r="Q94" s="255"/>
      <c r="R94" s="255"/>
      <c r="S94" s="255"/>
      <c r="T94" s="256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57" t="s">
        <v>148</v>
      </c>
      <c r="AU94" s="257" t="s">
        <v>87</v>
      </c>
      <c r="AV94" s="14" t="s">
        <v>146</v>
      </c>
      <c r="AW94" s="14" t="s">
        <v>37</v>
      </c>
      <c r="AX94" s="14" t="s">
        <v>84</v>
      </c>
      <c r="AY94" s="257" t="s">
        <v>139</v>
      </c>
    </row>
    <row r="95" s="2" customFormat="1" ht="21.75" customHeight="1">
      <c r="A95" s="40"/>
      <c r="B95" s="41"/>
      <c r="C95" s="222" t="s">
        <v>155</v>
      </c>
      <c r="D95" s="222" t="s">
        <v>141</v>
      </c>
      <c r="E95" s="223" t="s">
        <v>195</v>
      </c>
      <c r="F95" s="224" t="s">
        <v>196</v>
      </c>
      <c r="G95" s="225" t="s">
        <v>197</v>
      </c>
      <c r="H95" s="226">
        <v>9.9199999999999999</v>
      </c>
      <c r="I95" s="227"/>
      <c r="J95" s="228">
        <f>ROUND(I95*H95,2)</f>
        <v>0</v>
      </c>
      <c r="K95" s="224" t="s">
        <v>145</v>
      </c>
      <c r="L95" s="46"/>
      <c r="M95" s="229" t="s">
        <v>30</v>
      </c>
      <c r="N95" s="230" t="s">
        <v>47</v>
      </c>
      <c r="O95" s="86"/>
      <c r="P95" s="231">
        <f>O95*H95</f>
        <v>0</v>
      </c>
      <c r="Q95" s="231">
        <v>0</v>
      </c>
      <c r="R95" s="231">
        <f>Q95*H95</f>
        <v>0</v>
      </c>
      <c r="S95" s="231">
        <v>0</v>
      </c>
      <c r="T95" s="232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33" t="s">
        <v>146</v>
      </c>
      <c r="AT95" s="233" t="s">
        <v>141</v>
      </c>
      <c r="AU95" s="233" t="s">
        <v>87</v>
      </c>
      <c r="AY95" s="18" t="s">
        <v>139</v>
      </c>
      <c r="BE95" s="234">
        <f>IF(N95="základní",J95,0)</f>
        <v>0</v>
      </c>
      <c r="BF95" s="234">
        <f>IF(N95="snížená",J95,0)</f>
        <v>0</v>
      </c>
      <c r="BG95" s="234">
        <f>IF(N95="zákl. přenesená",J95,0)</f>
        <v>0</v>
      </c>
      <c r="BH95" s="234">
        <f>IF(N95="sníž. přenesená",J95,0)</f>
        <v>0</v>
      </c>
      <c r="BI95" s="234">
        <f>IF(N95="nulová",J95,0)</f>
        <v>0</v>
      </c>
      <c r="BJ95" s="18" t="s">
        <v>84</v>
      </c>
      <c r="BK95" s="234">
        <f>ROUND(I95*H95,2)</f>
        <v>0</v>
      </c>
      <c r="BL95" s="18" t="s">
        <v>146</v>
      </c>
      <c r="BM95" s="233" t="s">
        <v>836</v>
      </c>
    </row>
    <row r="96" s="13" customFormat="1">
      <c r="A96" s="13"/>
      <c r="B96" s="235"/>
      <c r="C96" s="236"/>
      <c r="D96" s="237" t="s">
        <v>148</v>
      </c>
      <c r="E96" s="238" t="s">
        <v>30</v>
      </c>
      <c r="F96" s="239" t="s">
        <v>837</v>
      </c>
      <c r="G96" s="236"/>
      <c r="H96" s="240">
        <v>9.9199999999999999</v>
      </c>
      <c r="I96" s="241"/>
      <c r="J96" s="236"/>
      <c r="K96" s="236"/>
      <c r="L96" s="242"/>
      <c r="M96" s="243"/>
      <c r="N96" s="244"/>
      <c r="O96" s="244"/>
      <c r="P96" s="244"/>
      <c r="Q96" s="244"/>
      <c r="R96" s="244"/>
      <c r="S96" s="244"/>
      <c r="T96" s="245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6" t="s">
        <v>148</v>
      </c>
      <c r="AU96" s="246" t="s">
        <v>87</v>
      </c>
      <c r="AV96" s="13" t="s">
        <v>87</v>
      </c>
      <c r="AW96" s="13" t="s">
        <v>37</v>
      </c>
      <c r="AX96" s="13" t="s">
        <v>76</v>
      </c>
      <c r="AY96" s="246" t="s">
        <v>139</v>
      </c>
    </row>
    <row r="97" s="14" customFormat="1">
      <c r="A97" s="14"/>
      <c r="B97" s="247"/>
      <c r="C97" s="248"/>
      <c r="D97" s="237" t="s">
        <v>148</v>
      </c>
      <c r="E97" s="249" t="s">
        <v>30</v>
      </c>
      <c r="F97" s="250" t="s">
        <v>150</v>
      </c>
      <c r="G97" s="248"/>
      <c r="H97" s="251">
        <v>9.9199999999999999</v>
      </c>
      <c r="I97" s="252"/>
      <c r="J97" s="248"/>
      <c r="K97" s="248"/>
      <c r="L97" s="253"/>
      <c r="M97" s="254"/>
      <c r="N97" s="255"/>
      <c r="O97" s="255"/>
      <c r="P97" s="255"/>
      <c r="Q97" s="255"/>
      <c r="R97" s="255"/>
      <c r="S97" s="255"/>
      <c r="T97" s="256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7" t="s">
        <v>148</v>
      </c>
      <c r="AU97" s="257" t="s">
        <v>87</v>
      </c>
      <c r="AV97" s="14" t="s">
        <v>146</v>
      </c>
      <c r="AW97" s="14" t="s">
        <v>37</v>
      </c>
      <c r="AX97" s="14" t="s">
        <v>84</v>
      </c>
      <c r="AY97" s="257" t="s">
        <v>139</v>
      </c>
    </row>
    <row r="98" s="2" customFormat="1" ht="16.5" customHeight="1">
      <c r="A98" s="40"/>
      <c r="B98" s="41"/>
      <c r="C98" s="222" t="s">
        <v>146</v>
      </c>
      <c r="D98" s="222" t="s">
        <v>141</v>
      </c>
      <c r="E98" s="223" t="s">
        <v>203</v>
      </c>
      <c r="F98" s="224" t="s">
        <v>204</v>
      </c>
      <c r="G98" s="225" t="s">
        <v>144</v>
      </c>
      <c r="H98" s="226">
        <v>36</v>
      </c>
      <c r="I98" s="227"/>
      <c r="J98" s="228">
        <f>ROUND(I98*H98,2)</f>
        <v>0</v>
      </c>
      <c r="K98" s="224" t="s">
        <v>145</v>
      </c>
      <c r="L98" s="46"/>
      <c r="M98" s="229" t="s">
        <v>30</v>
      </c>
      <c r="N98" s="230" t="s">
        <v>47</v>
      </c>
      <c r="O98" s="86"/>
      <c r="P98" s="231">
        <f>O98*H98</f>
        <v>0</v>
      </c>
      <c r="Q98" s="231">
        <v>0</v>
      </c>
      <c r="R98" s="231">
        <f>Q98*H98</f>
        <v>0</v>
      </c>
      <c r="S98" s="231">
        <v>0</v>
      </c>
      <c r="T98" s="232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33" t="s">
        <v>146</v>
      </c>
      <c r="AT98" s="233" t="s">
        <v>141</v>
      </c>
      <c r="AU98" s="233" t="s">
        <v>87</v>
      </c>
      <c r="AY98" s="18" t="s">
        <v>139</v>
      </c>
      <c r="BE98" s="234">
        <f>IF(N98="základní",J98,0)</f>
        <v>0</v>
      </c>
      <c r="BF98" s="234">
        <f>IF(N98="snížená",J98,0)</f>
        <v>0</v>
      </c>
      <c r="BG98" s="234">
        <f>IF(N98="zákl. přenesená",J98,0)</f>
        <v>0</v>
      </c>
      <c r="BH98" s="234">
        <f>IF(N98="sníž. přenesená",J98,0)</f>
        <v>0</v>
      </c>
      <c r="BI98" s="234">
        <f>IF(N98="nulová",J98,0)</f>
        <v>0</v>
      </c>
      <c r="BJ98" s="18" t="s">
        <v>84</v>
      </c>
      <c r="BK98" s="234">
        <f>ROUND(I98*H98,2)</f>
        <v>0</v>
      </c>
      <c r="BL98" s="18" t="s">
        <v>146</v>
      </c>
      <c r="BM98" s="233" t="s">
        <v>838</v>
      </c>
    </row>
    <row r="99" s="13" customFormat="1">
      <c r="A99" s="13"/>
      <c r="B99" s="235"/>
      <c r="C99" s="236"/>
      <c r="D99" s="237" t="s">
        <v>148</v>
      </c>
      <c r="E99" s="238" t="s">
        <v>30</v>
      </c>
      <c r="F99" s="239" t="s">
        <v>839</v>
      </c>
      <c r="G99" s="236"/>
      <c r="H99" s="240">
        <v>36</v>
      </c>
      <c r="I99" s="241"/>
      <c r="J99" s="236"/>
      <c r="K99" s="236"/>
      <c r="L99" s="242"/>
      <c r="M99" s="243"/>
      <c r="N99" s="244"/>
      <c r="O99" s="244"/>
      <c r="P99" s="244"/>
      <c r="Q99" s="244"/>
      <c r="R99" s="244"/>
      <c r="S99" s="244"/>
      <c r="T99" s="245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6" t="s">
        <v>148</v>
      </c>
      <c r="AU99" s="246" t="s">
        <v>87</v>
      </c>
      <c r="AV99" s="13" t="s">
        <v>87</v>
      </c>
      <c r="AW99" s="13" t="s">
        <v>37</v>
      </c>
      <c r="AX99" s="13" t="s">
        <v>76</v>
      </c>
      <c r="AY99" s="246" t="s">
        <v>139</v>
      </c>
    </row>
    <row r="100" s="14" customFormat="1">
      <c r="A100" s="14"/>
      <c r="B100" s="247"/>
      <c r="C100" s="248"/>
      <c r="D100" s="237" t="s">
        <v>148</v>
      </c>
      <c r="E100" s="249" t="s">
        <v>30</v>
      </c>
      <c r="F100" s="250" t="s">
        <v>150</v>
      </c>
      <c r="G100" s="248"/>
      <c r="H100" s="251">
        <v>36</v>
      </c>
      <c r="I100" s="252"/>
      <c r="J100" s="248"/>
      <c r="K100" s="248"/>
      <c r="L100" s="253"/>
      <c r="M100" s="254"/>
      <c r="N100" s="255"/>
      <c r="O100" s="255"/>
      <c r="P100" s="255"/>
      <c r="Q100" s="255"/>
      <c r="R100" s="255"/>
      <c r="S100" s="255"/>
      <c r="T100" s="256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7" t="s">
        <v>148</v>
      </c>
      <c r="AU100" s="257" t="s">
        <v>87</v>
      </c>
      <c r="AV100" s="14" t="s">
        <v>146</v>
      </c>
      <c r="AW100" s="14" t="s">
        <v>37</v>
      </c>
      <c r="AX100" s="14" t="s">
        <v>84</v>
      </c>
      <c r="AY100" s="257" t="s">
        <v>139</v>
      </c>
    </row>
    <row r="101" s="2" customFormat="1" ht="21.75" customHeight="1">
      <c r="A101" s="40"/>
      <c r="B101" s="41"/>
      <c r="C101" s="222" t="s">
        <v>164</v>
      </c>
      <c r="D101" s="222" t="s">
        <v>141</v>
      </c>
      <c r="E101" s="223" t="s">
        <v>840</v>
      </c>
      <c r="F101" s="224" t="s">
        <v>841</v>
      </c>
      <c r="G101" s="225" t="s">
        <v>197</v>
      </c>
      <c r="H101" s="226">
        <v>102.24</v>
      </c>
      <c r="I101" s="227"/>
      <c r="J101" s="228">
        <f>ROUND(I101*H101,2)</f>
        <v>0</v>
      </c>
      <c r="K101" s="224" t="s">
        <v>145</v>
      </c>
      <c r="L101" s="46"/>
      <c r="M101" s="229" t="s">
        <v>30</v>
      </c>
      <c r="N101" s="230" t="s">
        <v>47</v>
      </c>
      <c r="O101" s="86"/>
      <c r="P101" s="231">
        <f>O101*H101</f>
        <v>0</v>
      </c>
      <c r="Q101" s="231">
        <v>0</v>
      </c>
      <c r="R101" s="231">
        <f>Q101*H101</f>
        <v>0</v>
      </c>
      <c r="S101" s="231">
        <v>0</v>
      </c>
      <c r="T101" s="232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33" t="s">
        <v>146</v>
      </c>
      <c r="AT101" s="233" t="s">
        <v>141</v>
      </c>
      <c r="AU101" s="233" t="s">
        <v>87</v>
      </c>
      <c r="AY101" s="18" t="s">
        <v>139</v>
      </c>
      <c r="BE101" s="234">
        <f>IF(N101="základní",J101,0)</f>
        <v>0</v>
      </c>
      <c r="BF101" s="234">
        <f>IF(N101="snížená",J101,0)</f>
        <v>0</v>
      </c>
      <c r="BG101" s="234">
        <f>IF(N101="zákl. přenesená",J101,0)</f>
        <v>0</v>
      </c>
      <c r="BH101" s="234">
        <f>IF(N101="sníž. přenesená",J101,0)</f>
        <v>0</v>
      </c>
      <c r="BI101" s="234">
        <f>IF(N101="nulová",J101,0)</f>
        <v>0</v>
      </c>
      <c r="BJ101" s="18" t="s">
        <v>84</v>
      </c>
      <c r="BK101" s="234">
        <f>ROUND(I101*H101,2)</f>
        <v>0</v>
      </c>
      <c r="BL101" s="18" t="s">
        <v>146</v>
      </c>
      <c r="BM101" s="233" t="s">
        <v>842</v>
      </c>
    </row>
    <row r="102" s="13" customFormat="1">
      <c r="A102" s="13"/>
      <c r="B102" s="235"/>
      <c r="C102" s="236"/>
      <c r="D102" s="237" t="s">
        <v>148</v>
      </c>
      <c r="E102" s="238" t="s">
        <v>30</v>
      </c>
      <c r="F102" s="239" t="s">
        <v>843</v>
      </c>
      <c r="G102" s="236"/>
      <c r="H102" s="240">
        <v>99.200000000000003</v>
      </c>
      <c r="I102" s="241"/>
      <c r="J102" s="236"/>
      <c r="K102" s="236"/>
      <c r="L102" s="242"/>
      <c r="M102" s="243"/>
      <c r="N102" s="244"/>
      <c r="O102" s="244"/>
      <c r="P102" s="244"/>
      <c r="Q102" s="244"/>
      <c r="R102" s="244"/>
      <c r="S102" s="244"/>
      <c r="T102" s="245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6" t="s">
        <v>148</v>
      </c>
      <c r="AU102" s="246" t="s">
        <v>87</v>
      </c>
      <c r="AV102" s="13" t="s">
        <v>87</v>
      </c>
      <c r="AW102" s="13" t="s">
        <v>37</v>
      </c>
      <c r="AX102" s="13" t="s">
        <v>76</v>
      </c>
      <c r="AY102" s="246" t="s">
        <v>139</v>
      </c>
    </row>
    <row r="103" s="13" customFormat="1">
      <c r="A103" s="13"/>
      <c r="B103" s="235"/>
      <c r="C103" s="236"/>
      <c r="D103" s="237" t="s">
        <v>148</v>
      </c>
      <c r="E103" s="238" t="s">
        <v>30</v>
      </c>
      <c r="F103" s="239" t="s">
        <v>844</v>
      </c>
      <c r="G103" s="236"/>
      <c r="H103" s="240">
        <v>3.04</v>
      </c>
      <c r="I103" s="241"/>
      <c r="J103" s="236"/>
      <c r="K103" s="236"/>
      <c r="L103" s="242"/>
      <c r="M103" s="243"/>
      <c r="N103" s="244"/>
      <c r="O103" s="244"/>
      <c r="P103" s="244"/>
      <c r="Q103" s="244"/>
      <c r="R103" s="244"/>
      <c r="S103" s="244"/>
      <c r="T103" s="245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6" t="s">
        <v>148</v>
      </c>
      <c r="AU103" s="246" t="s">
        <v>87</v>
      </c>
      <c r="AV103" s="13" t="s">
        <v>87</v>
      </c>
      <c r="AW103" s="13" t="s">
        <v>37</v>
      </c>
      <c r="AX103" s="13" t="s">
        <v>76</v>
      </c>
      <c r="AY103" s="246" t="s">
        <v>139</v>
      </c>
    </row>
    <row r="104" s="14" customFormat="1">
      <c r="A104" s="14"/>
      <c r="B104" s="247"/>
      <c r="C104" s="248"/>
      <c r="D104" s="237" t="s">
        <v>148</v>
      </c>
      <c r="E104" s="249" t="s">
        <v>30</v>
      </c>
      <c r="F104" s="250" t="s">
        <v>150</v>
      </c>
      <c r="G104" s="248"/>
      <c r="H104" s="251">
        <v>102.24000000000001</v>
      </c>
      <c r="I104" s="252"/>
      <c r="J104" s="248"/>
      <c r="K104" s="248"/>
      <c r="L104" s="253"/>
      <c r="M104" s="254"/>
      <c r="N104" s="255"/>
      <c r="O104" s="255"/>
      <c r="P104" s="255"/>
      <c r="Q104" s="255"/>
      <c r="R104" s="255"/>
      <c r="S104" s="255"/>
      <c r="T104" s="256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7" t="s">
        <v>148</v>
      </c>
      <c r="AU104" s="257" t="s">
        <v>87</v>
      </c>
      <c r="AV104" s="14" t="s">
        <v>146</v>
      </c>
      <c r="AW104" s="14" t="s">
        <v>37</v>
      </c>
      <c r="AX104" s="14" t="s">
        <v>84</v>
      </c>
      <c r="AY104" s="257" t="s">
        <v>139</v>
      </c>
    </row>
    <row r="105" s="2" customFormat="1" ht="21.75" customHeight="1">
      <c r="A105" s="40"/>
      <c r="B105" s="41"/>
      <c r="C105" s="222" t="s">
        <v>169</v>
      </c>
      <c r="D105" s="222" t="s">
        <v>141</v>
      </c>
      <c r="E105" s="223" t="s">
        <v>219</v>
      </c>
      <c r="F105" s="224" t="s">
        <v>220</v>
      </c>
      <c r="G105" s="225" t="s">
        <v>144</v>
      </c>
      <c r="H105" s="226">
        <v>265.44</v>
      </c>
      <c r="I105" s="227"/>
      <c r="J105" s="228">
        <f>ROUND(I105*H105,2)</f>
        <v>0</v>
      </c>
      <c r="K105" s="224" t="s">
        <v>145</v>
      </c>
      <c r="L105" s="46"/>
      <c r="M105" s="229" t="s">
        <v>30</v>
      </c>
      <c r="N105" s="230" t="s">
        <v>47</v>
      </c>
      <c r="O105" s="86"/>
      <c r="P105" s="231">
        <f>O105*H105</f>
        <v>0</v>
      </c>
      <c r="Q105" s="231">
        <v>0.00084000000000000003</v>
      </c>
      <c r="R105" s="231">
        <f>Q105*H105</f>
        <v>0.22296960000000002</v>
      </c>
      <c r="S105" s="231">
        <v>0</v>
      </c>
      <c r="T105" s="232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33" t="s">
        <v>146</v>
      </c>
      <c r="AT105" s="233" t="s">
        <v>141</v>
      </c>
      <c r="AU105" s="233" t="s">
        <v>87</v>
      </c>
      <c r="AY105" s="18" t="s">
        <v>139</v>
      </c>
      <c r="BE105" s="234">
        <f>IF(N105="základní",J105,0)</f>
        <v>0</v>
      </c>
      <c r="BF105" s="234">
        <f>IF(N105="snížená",J105,0)</f>
        <v>0</v>
      </c>
      <c r="BG105" s="234">
        <f>IF(N105="zákl. přenesená",J105,0)</f>
        <v>0</v>
      </c>
      <c r="BH105" s="234">
        <f>IF(N105="sníž. přenesená",J105,0)</f>
        <v>0</v>
      </c>
      <c r="BI105" s="234">
        <f>IF(N105="nulová",J105,0)</f>
        <v>0</v>
      </c>
      <c r="BJ105" s="18" t="s">
        <v>84</v>
      </c>
      <c r="BK105" s="234">
        <f>ROUND(I105*H105,2)</f>
        <v>0</v>
      </c>
      <c r="BL105" s="18" t="s">
        <v>146</v>
      </c>
      <c r="BM105" s="233" t="s">
        <v>845</v>
      </c>
    </row>
    <row r="106" s="13" customFormat="1">
      <c r="A106" s="13"/>
      <c r="B106" s="235"/>
      <c r="C106" s="236"/>
      <c r="D106" s="237" t="s">
        <v>148</v>
      </c>
      <c r="E106" s="238" t="s">
        <v>30</v>
      </c>
      <c r="F106" s="239" t="s">
        <v>846</v>
      </c>
      <c r="G106" s="236"/>
      <c r="H106" s="240">
        <v>265.44</v>
      </c>
      <c r="I106" s="241"/>
      <c r="J106" s="236"/>
      <c r="K106" s="236"/>
      <c r="L106" s="242"/>
      <c r="M106" s="243"/>
      <c r="N106" s="244"/>
      <c r="O106" s="244"/>
      <c r="P106" s="244"/>
      <c r="Q106" s="244"/>
      <c r="R106" s="244"/>
      <c r="S106" s="244"/>
      <c r="T106" s="245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6" t="s">
        <v>148</v>
      </c>
      <c r="AU106" s="246" t="s">
        <v>87</v>
      </c>
      <c r="AV106" s="13" t="s">
        <v>87</v>
      </c>
      <c r="AW106" s="13" t="s">
        <v>37</v>
      </c>
      <c r="AX106" s="13" t="s">
        <v>76</v>
      </c>
      <c r="AY106" s="246" t="s">
        <v>139</v>
      </c>
    </row>
    <row r="107" s="14" customFormat="1">
      <c r="A107" s="14"/>
      <c r="B107" s="247"/>
      <c r="C107" s="248"/>
      <c r="D107" s="237" t="s">
        <v>148</v>
      </c>
      <c r="E107" s="249" t="s">
        <v>30</v>
      </c>
      <c r="F107" s="250" t="s">
        <v>150</v>
      </c>
      <c r="G107" s="248"/>
      <c r="H107" s="251">
        <v>265.44</v>
      </c>
      <c r="I107" s="252"/>
      <c r="J107" s="248"/>
      <c r="K107" s="248"/>
      <c r="L107" s="253"/>
      <c r="M107" s="254"/>
      <c r="N107" s="255"/>
      <c r="O107" s="255"/>
      <c r="P107" s="255"/>
      <c r="Q107" s="255"/>
      <c r="R107" s="255"/>
      <c r="S107" s="255"/>
      <c r="T107" s="256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7" t="s">
        <v>148</v>
      </c>
      <c r="AU107" s="257" t="s">
        <v>87</v>
      </c>
      <c r="AV107" s="14" t="s">
        <v>146</v>
      </c>
      <c r="AW107" s="14" t="s">
        <v>37</v>
      </c>
      <c r="AX107" s="14" t="s">
        <v>84</v>
      </c>
      <c r="AY107" s="257" t="s">
        <v>139</v>
      </c>
    </row>
    <row r="108" s="2" customFormat="1" ht="21.75" customHeight="1">
      <c r="A108" s="40"/>
      <c r="B108" s="41"/>
      <c r="C108" s="222" t="s">
        <v>176</v>
      </c>
      <c r="D108" s="222" t="s">
        <v>141</v>
      </c>
      <c r="E108" s="223" t="s">
        <v>229</v>
      </c>
      <c r="F108" s="224" t="s">
        <v>230</v>
      </c>
      <c r="G108" s="225" t="s">
        <v>144</v>
      </c>
      <c r="H108" s="226">
        <v>265.44</v>
      </c>
      <c r="I108" s="227"/>
      <c r="J108" s="228">
        <f>ROUND(I108*H108,2)</f>
        <v>0</v>
      </c>
      <c r="K108" s="224" t="s">
        <v>145</v>
      </c>
      <c r="L108" s="46"/>
      <c r="M108" s="229" t="s">
        <v>30</v>
      </c>
      <c r="N108" s="230" t="s">
        <v>47</v>
      </c>
      <c r="O108" s="86"/>
      <c r="P108" s="231">
        <f>O108*H108</f>
        <v>0</v>
      </c>
      <c r="Q108" s="231">
        <v>0</v>
      </c>
      <c r="R108" s="231">
        <f>Q108*H108</f>
        <v>0</v>
      </c>
      <c r="S108" s="231">
        <v>0</v>
      </c>
      <c r="T108" s="232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33" t="s">
        <v>146</v>
      </c>
      <c r="AT108" s="233" t="s">
        <v>141</v>
      </c>
      <c r="AU108" s="233" t="s">
        <v>87</v>
      </c>
      <c r="AY108" s="18" t="s">
        <v>139</v>
      </c>
      <c r="BE108" s="234">
        <f>IF(N108="základní",J108,0)</f>
        <v>0</v>
      </c>
      <c r="BF108" s="234">
        <f>IF(N108="snížená",J108,0)</f>
        <v>0</v>
      </c>
      <c r="BG108" s="234">
        <f>IF(N108="zákl. přenesená",J108,0)</f>
        <v>0</v>
      </c>
      <c r="BH108" s="234">
        <f>IF(N108="sníž. přenesená",J108,0)</f>
        <v>0</v>
      </c>
      <c r="BI108" s="234">
        <f>IF(N108="nulová",J108,0)</f>
        <v>0</v>
      </c>
      <c r="BJ108" s="18" t="s">
        <v>84</v>
      </c>
      <c r="BK108" s="234">
        <f>ROUND(I108*H108,2)</f>
        <v>0</v>
      </c>
      <c r="BL108" s="18" t="s">
        <v>146</v>
      </c>
      <c r="BM108" s="233" t="s">
        <v>847</v>
      </c>
    </row>
    <row r="109" s="13" customFormat="1">
      <c r="A109" s="13"/>
      <c r="B109" s="235"/>
      <c r="C109" s="236"/>
      <c r="D109" s="237" t="s">
        <v>148</v>
      </c>
      <c r="E109" s="238" t="s">
        <v>30</v>
      </c>
      <c r="F109" s="239" t="s">
        <v>846</v>
      </c>
      <c r="G109" s="236"/>
      <c r="H109" s="240">
        <v>265.44</v>
      </c>
      <c r="I109" s="241"/>
      <c r="J109" s="236"/>
      <c r="K109" s="236"/>
      <c r="L109" s="242"/>
      <c r="M109" s="243"/>
      <c r="N109" s="244"/>
      <c r="O109" s="244"/>
      <c r="P109" s="244"/>
      <c r="Q109" s="244"/>
      <c r="R109" s="244"/>
      <c r="S109" s="244"/>
      <c r="T109" s="245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6" t="s">
        <v>148</v>
      </c>
      <c r="AU109" s="246" t="s">
        <v>87</v>
      </c>
      <c r="AV109" s="13" t="s">
        <v>87</v>
      </c>
      <c r="AW109" s="13" t="s">
        <v>37</v>
      </c>
      <c r="AX109" s="13" t="s">
        <v>76</v>
      </c>
      <c r="AY109" s="246" t="s">
        <v>139</v>
      </c>
    </row>
    <row r="110" s="14" customFormat="1">
      <c r="A110" s="14"/>
      <c r="B110" s="247"/>
      <c r="C110" s="248"/>
      <c r="D110" s="237" t="s">
        <v>148</v>
      </c>
      <c r="E110" s="249" t="s">
        <v>30</v>
      </c>
      <c r="F110" s="250" t="s">
        <v>150</v>
      </c>
      <c r="G110" s="248"/>
      <c r="H110" s="251">
        <v>265.44</v>
      </c>
      <c r="I110" s="252"/>
      <c r="J110" s="248"/>
      <c r="K110" s="248"/>
      <c r="L110" s="253"/>
      <c r="M110" s="254"/>
      <c r="N110" s="255"/>
      <c r="O110" s="255"/>
      <c r="P110" s="255"/>
      <c r="Q110" s="255"/>
      <c r="R110" s="255"/>
      <c r="S110" s="255"/>
      <c r="T110" s="256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7" t="s">
        <v>148</v>
      </c>
      <c r="AU110" s="257" t="s">
        <v>87</v>
      </c>
      <c r="AV110" s="14" t="s">
        <v>146</v>
      </c>
      <c r="AW110" s="14" t="s">
        <v>37</v>
      </c>
      <c r="AX110" s="14" t="s">
        <v>84</v>
      </c>
      <c r="AY110" s="257" t="s">
        <v>139</v>
      </c>
    </row>
    <row r="111" s="2" customFormat="1" ht="33" customHeight="1">
      <c r="A111" s="40"/>
      <c r="B111" s="41"/>
      <c r="C111" s="222" t="s">
        <v>182</v>
      </c>
      <c r="D111" s="222" t="s">
        <v>141</v>
      </c>
      <c r="E111" s="223" t="s">
        <v>237</v>
      </c>
      <c r="F111" s="224" t="s">
        <v>238</v>
      </c>
      <c r="G111" s="225" t="s">
        <v>197</v>
      </c>
      <c r="H111" s="226">
        <v>63.472000000000001</v>
      </c>
      <c r="I111" s="227"/>
      <c r="J111" s="228">
        <f>ROUND(I111*H111,2)</f>
        <v>0</v>
      </c>
      <c r="K111" s="224" t="s">
        <v>145</v>
      </c>
      <c r="L111" s="46"/>
      <c r="M111" s="229" t="s">
        <v>30</v>
      </c>
      <c r="N111" s="230" t="s">
        <v>47</v>
      </c>
      <c r="O111" s="86"/>
      <c r="P111" s="231">
        <f>O111*H111</f>
        <v>0</v>
      </c>
      <c r="Q111" s="231">
        <v>0</v>
      </c>
      <c r="R111" s="231">
        <f>Q111*H111</f>
        <v>0</v>
      </c>
      <c r="S111" s="231">
        <v>0</v>
      </c>
      <c r="T111" s="232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33" t="s">
        <v>146</v>
      </c>
      <c r="AT111" s="233" t="s">
        <v>141</v>
      </c>
      <c r="AU111" s="233" t="s">
        <v>87</v>
      </c>
      <c r="AY111" s="18" t="s">
        <v>139</v>
      </c>
      <c r="BE111" s="234">
        <f>IF(N111="základní",J111,0)</f>
        <v>0</v>
      </c>
      <c r="BF111" s="234">
        <f>IF(N111="snížená",J111,0)</f>
        <v>0</v>
      </c>
      <c r="BG111" s="234">
        <f>IF(N111="zákl. přenesená",J111,0)</f>
        <v>0</v>
      </c>
      <c r="BH111" s="234">
        <f>IF(N111="sníž. přenesená",J111,0)</f>
        <v>0</v>
      </c>
      <c r="BI111" s="234">
        <f>IF(N111="nulová",J111,0)</f>
        <v>0</v>
      </c>
      <c r="BJ111" s="18" t="s">
        <v>84</v>
      </c>
      <c r="BK111" s="234">
        <f>ROUND(I111*H111,2)</f>
        <v>0</v>
      </c>
      <c r="BL111" s="18" t="s">
        <v>146</v>
      </c>
      <c r="BM111" s="233" t="s">
        <v>848</v>
      </c>
    </row>
    <row r="112" s="15" customFormat="1">
      <c r="A112" s="15"/>
      <c r="B112" s="258"/>
      <c r="C112" s="259"/>
      <c r="D112" s="237" t="s">
        <v>148</v>
      </c>
      <c r="E112" s="260" t="s">
        <v>30</v>
      </c>
      <c r="F112" s="261" t="s">
        <v>240</v>
      </c>
      <c r="G112" s="259"/>
      <c r="H112" s="260" t="s">
        <v>30</v>
      </c>
      <c r="I112" s="262"/>
      <c r="J112" s="259"/>
      <c r="K112" s="259"/>
      <c r="L112" s="263"/>
      <c r="M112" s="264"/>
      <c r="N112" s="265"/>
      <c r="O112" s="265"/>
      <c r="P112" s="265"/>
      <c r="Q112" s="265"/>
      <c r="R112" s="265"/>
      <c r="S112" s="265"/>
      <c r="T112" s="266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67" t="s">
        <v>148</v>
      </c>
      <c r="AU112" s="267" t="s">
        <v>87</v>
      </c>
      <c r="AV112" s="15" t="s">
        <v>84</v>
      </c>
      <c r="AW112" s="15" t="s">
        <v>37</v>
      </c>
      <c r="AX112" s="15" t="s">
        <v>76</v>
      </c>
      <c r="AY112" s="267" t="s">
        <v>139</v>
      </c>
    </row>
    <row r="113" s="13" customFormat="1">
      <c r="A113" s="13"/>
      <c r="B113" s="235"/>
      <c r="C113" s="236"/>
      <c r="D113" s="237" t="s">
        <v>148</v>
      </c>
      <c r="E113" s="238" t="s">
        <v>30</v>
      </c>
      <c r="F113" s="239" t="s">
        <v>849</v>
      </c>
      <c r="G113" s="236"/>
      <c r="H113" s="240">
        <v>63.472000000000001</v>
      </c>
      <c r="I113" s="241"/>
      <c r="J113" s="236"/>
      <c r="K113" s="236"/>
      <c r="L113" s="242"/>
      <c r="M113" s="243"/>
      <c r="N113" s="244"/>
      <c r="O113" s="244"/>
      <c r="P113" s="244"/>
      <c r="Q113" s="244"/>
      <c r="R113" s="244"/>
      <c r="S113" s="244"/>
      <c r="T113" s="245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6" t="s">
        <v>148</v>
      </c>
      <c r="AU113" s="246" t="s">
        <v>87</v>
      </c>
      <c r="AV113" s="13" t="s">
        <v>87</v>
      </c>
      <c r="AW113" s="13" t="s">
        <v>37</v>
      </c>
      <c r="AX113" s="13" t="s">
        <v>76</v>
      </c>
      <c r="AY113" s="246" t="s">
        <v>139</v>
      </c>
    </row>
    <row r="114" s="14" customFormat="1">
      <c r="A114" s="14"/>
      <c r="B114" s="247"/>
      <c r="C114" s="248"/>
      <c r="D114" s="237" t="s">
        <v>148</v>
      </c>
      <c r="E114" s="249" t="s">
        <v>30</v>
      </c>
      <c r="F114" s="250" t="s">
        <v>150</v>
      </c>
      <c r="G114" s="248"/>
      <c r="H114" s="251">
        <v>63.472000000000001</v>
      </c>
      <c r="I114" s="252"/>
      <c r="J114" s="248"/>
      <c r="K114" s="248"/>
      <c r="L114" s="253"/>
      <c r="M114" s="254"/>
      <c r="N114" s="255"/>
      <c r="O114" s="255"/>
      <c r="P114" s="255"/>
      <c r="Q114" s="255"/>
      <c r="R114" s="255"/>
      <c r="S114" s="255"/>
      <c r="T114" s="256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7" t="s">
        <v>148</v>
      </c>
      <c r="AU114" s="257" t="s">
        <v>87</v>
      </c>
      <c r="AV114" s="14" t="s">
        <v>146</v>
      </c>
      <c r="AW114" s="14" t="s">
        <v>37</v>
      </c>
      <c r="AX114" s="14" t="s">
        <v>84</v>
      </c>
      <c r="AY114" s="257" t="s">
        <v>139</v>
      </c>
    </row>
    <row r="115" s="2" customFormat="1" ht="33" customHeight="1">
      <c r="A115" s="40"/>
      <c r="B115" s="41"/>
      <c r="C115" s="222" t="s">
        <v>189</v>
      </c>
      <c r="D115" s="222" t="s">
        <v>141</v>
      </c>
      <c r="E115" s="223" t="s">
        <v>243</v>
      </c>
      <c r="F115" s="224" t="s">
        <v>244</v>
      </c>
      <c r="G115" s="225" t="s">
        <v>197</v>
      </c>
      <c r="H115" s="226">
        <v>634.72000000000003</v>
      </c>
      <c r="I115" s="227"/>
      <c r="J115" s="228">
        <f>ROUND(I115*H115,2)</f>
        <v>0</v>
      </c>
      <c r="K115" s="224" t="s">
        <v>145</v>
      </c>
      <c r="L115" s="46"/>
      <c r="M115" s="229" t="s">
        <v>30</v>
      </c>
      <c r="N115" s="230" t="s">
        <v>47</v>
      </c>
      <c r="O115" s="86"/>
      <c r="P115" s="231">
        <f>O115*H115</f>
        <v>0</v>
      </c>
      <c r="Q115" s="231">
        <v>0</v>
      </c>
      <c r="R115" s="231">
        <f>Q115*H115</f>
        <v>0</v>
      </c>
      <c r="S115" s="231">
        <v>0</v>
      </c>
      <c r="T115" s="232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33" t="s">
        <v>146</v>
      </c>
      <c r="AT115" s="233" t="s">
        <v>141</v>
      </c>
      <c r="AU115" s="233" t="s">
        <v>87</v>
      </c>
      <c r="AY115" s="18" t="s">
        <v>139</v>
      </c>
      <c r="BE115" s="234">
        <f>IF(N115="základní",J115,0)</f>
        <v>0</v>
      </c>
      <c r="BF115" s="234">
        <f>IF(N115="snížená",J115,0)</f>
        <v>0</v>
      </c>
      <c r="BG115" s="234">
        <f>IF(N115="zákl. přenesená",J115,0)</f>
        <v>0</v>
      </c>
      <c r="BH115" s="234">
        <f>IF(N115="sníž. přenesená",J115,0)</f>
        <v>0</v>
      </c>
      <c r="BI115" s="234">
        <f>IF(N115="nulová",J115,0)</f>
        <v>0</v>
      </c>
      <c r="BJ115" s="18" t="s">
        <v>84</v>
      </c>
      <c r="BK115" s="234">
        <f>ROUND(I115*H115,2)</f>
        <v>0</v>
      </c>
      <c r="BL115" s="18" t="s">
        <v>146</v>
      </c>
      <c r="BM115" s="233" t="s">
        <v>850</v>
      </c>
    </row>
    <row r="116" s="15" customFormat="1">
      <c r="A116" s="15"/>
      <c r="B116" s="258"/>
      <c r="C116" s="259"/>
      <c r="D116" s="237" t="s">
        <v>148</v>
      </c>
      <c r="E116" s="260" t="s">
        <v>30</v>
      </c>
      <c r="F116" s="261" t="s">
        <v>240</v>
      </c>
      <c r="G116" s="259"/>
      <c r="H116" s="260" t="s">
        <v>30</v>
      </c>
      <c r="I116" s="262"/>
      <c r="J116" s="259"/>
      <c r="K116" s="259"/>
      <c r="L116" s="263"/>
      <c r="M116" s="264"/>
      <c r="N116" s="265"/>
      <c r="O116" s="265"/>
      <c r="P116" s="265"/>
      <c r="Q116" s="265"/>
      <c r="R116" s="265"/>
      <c r="S116" s="265"/>
      <c r="T116" s="266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67" t="s">
        <v>148</v>
      </c>
      <c r="AU116" s="267" t="s">
        <v>87</v>
      </c>
      <c r="AV116" s="15" t="s">
        <v>84</v>
      </c>
      <c r="AW116" s="15" t="s">
        <v>37</v>
      </c>
      <c r="AX116" s="15" t="s">
        <v>76</v>
      </c>
      <c r="AY116" s="267" t="s">
        <v>139</v>
      </c>
    </row>
    <row r="117" s="13" customFormat="1">
      <c r="A117" s="13"/>
      <c r="B117" s="235"/>
      <c r="C117" s="236"/>
      <c r="D117" s="237" t="s">
        <v>148</v>
      </c>
      <c r="E117" s="238" t="s">
        <v>30</v>
      </c>
      <c r="F117" s="239" t="s">
        <v>851</v>
      </c>
      <c r="G117" s="236"/>
      <c r="H117" s="240">
        <v>634.72000000000003</v>
      </c>
      <c r="I117" s="241"/>
      <c r="J117" s="236"/>
      <c r="K117" s="236"/>
      <c r="L117" s="242"/>
      <c r="M117" s="243"/>
      <c r="N117" s="244"/>
      <c r="O117" s="244"/>
      <c r="P117" s="244"/>
      <c r="Q117" s="244"/>
      <c r="R117" s="244"/>
      <c r="S117" s="244"/>
      <c r="T117" s="245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6" t="s">
        <v>148</v>
      </c>
      <c r="AU117" s="246" t="s">
        <v>87</v>
      </c>
      <c r="AV117" s="13" t="s">
        <v>87</v>
      </c>
      <c r="AW117" s="13" t="s">
        <v>37</v>
      </c>
      <c r="AX117" s="13" t="s">
        <v>76</v>
      </c>
      <c r="AY117" s="246" t="s">
        <v>139</v>
      </c>
    </row>
    <row r="118" s="14" customFormat="1">
      <c r="A118" s="14"/>
      <c r="B118" s="247"/>
      <c r="C118" s="248"/>
      <c r="D118" s="237" t="s">
        <v>148</v>
      </c>
      <c r="E118" s="249" t="s">
        <v>30</v>
      </c>
      <c r="F118" s="250" t="s">
        <v>150</v>
      </c>
      <c r="G118" s="248"/>
      <c r="H118" s="251">
        <v>634.72000000000003</v>
      </c>
      <c r="I118" s="252"/>
      <c r="J118" s="248"/>
      <c r="K118" s="248"/>
      <c r="L118" s="253"/>
      <c r="M118" s="254"/>
      <c r="N118" s="255"/>
      <c r="O118" s="255"/>
      <c r="P118" s="255"/>
      <c r="Q118" s="255"/>
      <c r="R118" s="255"/>
      <c r="S118" s="255"/>
      <c r="T118" s="256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7" t="s">
        <v>148</v>
      </c>
      <c r="AU118" s="257" t="s">
        <v>87</v>
      </c>
      <c r="AV118" s="14" t="s">
        <v>146</v>
      </c>
      <c r="AW118" s="14" t="s">
        <v>37</v>
      </c>
      <c r="AX118" s="14" t="s">
        <v>84</v>
      </c>
      <c r="AY118" s="257" t="s">
        <v>139</v>
      </c>
    </row>
    <row r="119" s="2" customFormat="1" ht="21.75" customHeight="1">
      <c r="A119" s="40"/>
      <c r="B119" s="41"/>
      <c r="C119" s="222" t="s">
        <v>194</v>
      </c>
      <c r="D119" s="222" t="s">
        <v>141</v>
      </c>
      <c r="E119" s="223" t="s">
        <v>852</v>
      </c>
      <c r="F119" s="224" t="s">
        <v>853</v>
      </c>
      <c r="G119" s="225" t="s">
        <v>197</v>
      </c>
      <c r="H119" s="226">
        <v>42.368000000000002</v>
      </c>
      <c r="I119" s="227"/>
      <c r="J119" s="228">
        <f>ROUND(I119*H119,2)</f>
        <v>0</v>
      </c>
      <c r="K119" s="224" t="s">
        <v>145</v>
      </c>
      <c r="L119" s="46"/>
      <c r="M119" s="229" t="s">
        <v>30</v>
      </c>
      <c r="N119" s="230" t="s">
        <v>47</v>
      </c>
      <c r="O119" s="86"/>
      <c r="P119" s="231">
        <f>O119*H119</f>
        <v>0</v>
      </c>
      <c r="Q119" s="231">
        <v>0</v>
      </c>
      <c r="R119" s="231">
        <f>Q119*H119</f>
        <v>0</v>
      </c>
      <c r="S119" s="231">
        <v>0</v>
      </c>
      <c r="T119" s="232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33" t="s">
        <v>146</v>
      </c>
      <c r="AT119" s="233" t="s">
        <v>141</v>
      </c>
      <c r="AU119" s="233" t="s">
        <v>87</v>
      </c>
      <c r="AY119" s="18" t="s">
        <v>139</v>
      </c>
      <c r="BE119" s="234">
        <f>IF(N119="základní",J119,0)</f>
        <v>0</v>
      </c>
      <c r="BF119" s="234">
        <f>IF(N119="snížená",J119,0)</f>
        <v>0</v>
      </c>
      <c r="BG119" s="234">
        <f>IF(N119="zákl. přenesená",J119,0)</f>
        <v>0</v>
      </c>
      <c r="BH119" s="234">
        <f>IF(N119="sníž. přenesená",J119,0)</f>
        <v>0</v>
      </c>
      <c r="BI119" s="234">
        <f>IF(N119="nulová",J119,0)</f>
        <v>0</v>
      </c>
      <c r="BJ119" s="18" t="s">
        <v>84</v>
      </c>
      <c r="BK119" s="234">
        <f>ROUND(I119*H119,2)</f>
        <v>0</v>
      </c>
      <c r="BL119" s="18" t="s">
        <v>146</v>
      </c>
      <c r="BM119" s="233" t="s">
        <v>854</v>
      </c>
    </row>
    <row r="120" s="15" customFormat="1">
      <c r="A120" s="15"/>
      <c r="B120" s="258"/>
      <c r="C120" s="259"/>
      <c r="D120" s="237" t="s">
        <v>148</v>
      </c>
      <c r="E120" s="260" t="s">
        <v>30</v>
      </c>
      <c r="F120" s="261" t="s">
        <v>251</v>
      </c>
      <c r="G120" s="259"/>
      <c r="H120" s="260" t="s">
        <v>30</v>
      </c>
      <c r="I120" s="262"/>
      <c r="J120" s="259"/>
      <c r="K120" s="259"/>
      <c r="L120" s="263"/>
      <c r="M120" s="264"/>
      <c r="N120" s="265"/>
      <c r="O120" s="265"/>
      <c r="P120" s="265"/>
      <c r="Q120" s="265"/>
      <c r="R120" s="265"/>
      <c r="S120" s="265"/>
      <c r="T120" s="266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67" t="s">
        <v>148</v>
      </c>
      <c r="AU120" s="267" t="s">
        <v>87</v>
      </c>
      <c r="AV120" s="15" t="s">
        <v>84</v>
      </c>
      <c r="AW120" s="15" t="s">
        <v>37</v>
      </c>
      <c r="AX120" s="15" t="s">
        <v>76</v>
      </c>
      <c r="AY120" s="267" t="s">
        <v>139</v>
      </c>
    </row>
    <row r="121" s="13" customFormat="1">
      <c r="A121" s="13"/>
      <c r="B121" s="235"/>
      <c r="C121" s="236"/>
      <c r="D121" s="237" t="s">
        <v>148</v>
      </c>
      <c r="E121" s="238" t="s">
        <v>30</v>
      </c>
      <c r="F121" s="239" t="s">
        <v>855</v>
      </c>
      <c r="G121" s="236"/>
      <c r="H121" s="240">
        <v>38.768000000000001</v>
      </c>
      <c r="I121" s="241"/>
      <c r="J121" s="236"/>
      <c r="K121" s="236"/>
      <c r="L121" s="242"/>
      <c r="M121" s="243"/>
      <c r="N121" s="244"/>
      <c r="O121" s="244"/>
      <c r="P121" s="244"/>
      <c r="Q121" s="244"/>
      <c r="R121" s="244"/>
      <c r="S121" s="244"/>
      <c r="T121" s="245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6" t="s">
        <v>148</v>
      </c>
      <c r="AU121" s="246" t="s">
        <v>87</v>
      </c>
      <c r="AV121" s="13" t="s">
        <v>87</v>
      </c>
      <c r="AW121" s="13" t="s">
        <v>37</v>
      </c>
      <c r="AX121" s="13" t="s">
        <v>76</v>
      </c>
      <c r="AY121" s="246" t="s">
        <v>139</v>
      </c>
    </row>
    <row r="122" s="13" customFormat="1">
      <c r="A122" s="13"/>
      <c r="B122" s="235"/>
      <c r="C122" s="236"/>
      <c r="D122" s="237" t="s">
        <v>148</v>
      </c>
      <c r="E122" s="238" t="s">
        <v>30</v>
      </c>
      <c r="F122" s="239" t="s">
        <v>856</v>
      </c>
      <c r="G122" s="236"/>
      <c r="H122" s="240">
        <v>3.6000000000000001</v>
      </c>
      <c r="I122" s="241"/>
      <c r="J122" s="236"/>
      <c r="K122" s="236"/>
      <c r="L122" s="242"/>
      <c r="M122" s="243"/>
      <c r="N122" s="244"/>
      <c r="O122" s="244"/>
      <c r="P122" s="244"/>
      <c r="Q122" s="244"/>
      <c r="R122" s="244"/>
      <c r="S122" s="244"/>
      <c r="T122" s="245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6" t="s">
        <v>148</v>
      </c>
      <c r="AU122" s="246" t="s">
        <v>87</v>
      </c>
      <c r="AV122" s="13" t="s">
        <v>87</v>
      </c>
      <c r="AW122" s="13" t="s">
        <v>37</v>
      </c>
      <c r="AX122" s="13" t="s">
        <v>76</v>
      </c>
      <c r="AY122" s="246" t="s">
        <v>139</v>
      </c>
    </row>
    <row r="123" s="14" customFormat="1">
      <c r="A123" s="14"/>
      <c r="B123" s="247"/>
      <c r="C123" s="248"/>
      <c r="D123" s="237" t="s">
        <v>148</v>
      </c>
      <c r="E123" s="249" t="s">
        <v>30</v>
      </c>
      <c r="F123" s="250" t="s">
        <v>150</v>
      </c>
      <c r="G123" s="248"/>
      <c r="H123" s="251">
        <v>42.368000000000002</v>
      </c>
      <c r="I123" s="252"/>
      <c r="J123" s="248"/>
      <c r="K123" s="248"/>
      <c r="L123" s="253"/>
      <c r="M123" s="254"/>
      <c r="N123" s="255"/>
      <c r="O123" s="255"/>
      <c r="P123" s="255"/>
      <c r="Q123" s="255"/>
      <c r="R123" s="255"/>
      <c r="S123" s="255"/>
      <c r="T123" s="256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7" t="s">
        <v>148</v>
      </c>
      <c r="AU123" s="257" t="s">
        <v>87</v>
      </c>
      <c r="AV123" s="14" t="s">
        <v>146</v>
      </c>
      <c r="AW123" s="14" t="s">
        <v>37</v>
      </c>
      <c r="AX123" s="14" t="s">
        <v>84</v>
      </c>
      <c r="AY123" s="257" t="s">
        <v>139</v>
      </c>
    </row>
    <row r="124" s="2" customFormat="1" ht="21.75" customHeight="1">
      <c r="A124" s="40"/>
      <c r="B124" s="41"/>
      <c r="C124" s="222" t="s">
        <v>202</v>
      </c>
      <c r="D124" s="222" t="s">
        <v>141</v>
      </c>
      <c r="E124" s="223" t="s">
        <v>258</v>
      </c>
      <c r="F124" s="224" t="s">
        <v>259</v>
      </c>
      <c r="G124" s="225" t="s">
        <v>260</v>
      </c>
      <c r="H124" s="226">
        <v>114.25</v>
      </c>
      <c r="I124" s="227"/>
      <c r="J124" s="228">
        <f>ROUND(I124*H124,2)</f>
        <v>0</v>
      </c>
      <c r="K124" s="224" t="s">
        <v>145</v>
      </c>
      <c r="L124" s="46"/>
      <c r="M124" s="229" t="s">
        <v>30</v>
      </c>
      <c r="N124" s="230" t="s">
        <v>47</v>
      </c>
      <c r="O124" s="86"/>
      <c r="P124" s="231">
        <f>O124*H124</f>
        <v>0</v>
      </c>
      <c r="Q124" s="231">
        <v>0</v>
      </c>
      <c r="R124" s="231">
        <f>Q124*H124</f>
        <v>0</v>
      </c>
      <c r="S124" s="231">
        <v>0</v>
      </c>
      <c r="T124" s="232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33" t="s">
        <v>146</v>
      </c>
      <c r="AT124" s="233" t="s">
        <v>141</v>
      </c>
      <c r="AU124" s="233" t="s">
        <v>87</v>
      </c>
      <c r="AY124" s="18" t="s">
        <v>139</v>
      </c>
      <c r="BE124" s="234">
        <f>IF(N124="základní",J124,0)</f>
        <v>0</v>
      </c>
      <c r="BF124" s="234">
        <f>IF(N124="snížená",J124,0)</f>
        <v>0</v>
      </c>
      <c r="BG124" s="234">
        <f>IF(N124="zákl. přenesená",J124,0)</f>
        <v>0</v>
      </c>
      <c r="BH124" s="234">
        <f>IF(N124="sníž. přenesená",J124,0)</f>
        <v>0</v>
      </c>
      <c r="BI124" s="234">
        <f>IF(N124="nulová",J124,0)</f>
        <v>0</v>
      </c>
      <c r="BJ124" s="18" t="s">
        <v>84</v>
      </c>
      <c r="BK124" s="234">
        <f>ROUND(I124*H124,2)</f>
        <v>0</v>
      </c>
      <c r="BL124" s="18" t="s">
        <v>146</v>
      </c>
      <c r="BM124" s="233" t="s">
        <v>857</v>
      </c>
    </row>
    <row r="125" s="13" customFormat="1">
      <c r="A125" s="13"/>
      <c r="B125" s="235"/>
      <c r="C125" s="236"/>
      <c r="D125" s="237" t="s">
        <v>148</v>
      </c>
      <c r="E125" s="238" t="s">
        <v>30</v>
      </c>
      <c r="F125" s="239" t="s">
        <v>858</v>
      </c>
      <c r="G125" s="236"/>
      <c r="H125" s="240">
        <v>114.25</v>
      </c>
      <c r="I125" s="241"/>
      <c r="J125" s="236"/>
      <c r="K125" s="236"/>
      <c r="L125" s="242"/>
      <c r="M125" s="243"/>
      <c r="N125" s="244"/>
      <c r="O125" s="244"/>
      <c r="P125" s="244"/>
      <c r="Q125" s="244"/>
      <c r="R125" s="244"/>
      <c r="S125" s="244"/>
      <c r="T125" s="24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6" t="s">
        <v>148</v>
      </c>
      <c r="AU125" s="246" t="s">
        <v>87</v>
      </c>
      <c r="AV125" s="13" t="s">
        <v>87</v>
      </c>
      <c r="AW125" s="13" t="s">
        <v>37</v>
      </c>
      <c r="AX125" s="13" t="s">
        <v>76</v>
      </c>
      <c r="AY125" s="246" t="s">
        <v>139</v>
      </c>
    </row>
    <row r="126" s="14" customFormat="1">
      <c r="A126" s="14"/>
      <c r="B126" s="247"/>
      <c r="C126" s="248"/>
      <c r="D126" s="237" t="s">
        <v>148</v>
      </c>
      <c r="E126" s="249" t="s">
        <v>30</v>
      </c>
      <c r="F126" s="250" t="s">
        <v>150</v>
      </c>
      <c r="G126" s="248"/>
      <c r="H126" s="251">
        <v>114.25</v>
      </c>
      <c r="I126" s="252"/>
      <c r="J126" s="248"/>
      <c r="K126" s="248"/>
      <c r="L126" s="253"/>
      <c r="M126" s="254"/>
      <c r="N126" s="255"/>
      <c r="O126" s="255"/>
      <c r="P126" s="255"/>
      <c r="Q126" s="255"/>
      <c r="R126" s="255"/>
      <c r="S126" s="255"/>
      <c r="T126" s="256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7" t="s">
        <v>148</v>
      </c>
      <c r="AU126" s="257" t="s">
        <v>87</v>
      </c>
      <c r="AV126" s="14" t="s">
        <v>146</v>
      </c>
      <c r="AW126" s="14" t="s">
        <v>37</v>
      </c>
      <c r="AX126" s="14" t="s">
        <v>84</v>
      </c>
      <c r="AY126" s="257" t="s">
        <v>139</v>
      </c>
    </row>
    <row r="127" s="2" customFormat="1" ht="21.75" customHeight="1">
      <c r="A127" s="40"/>
      <c r="B127" s="41"/>
      <c r="C127" s="222" t="s">
        <v>209</v>
      </c>
      <c r="D127" s="222" t="s">
        <v>141</v>
      </c>
      <c r="E127" s="223" t="s">
        <v>263</v>
      </c>
      <c r="F127" s="224" t="s">
        <v>264</v>
      </c>
      <c r="G127" s="225" t="s">
        <v>197</v>
      </c>
      <c r="H127" s="226">
        <v>63.472000000000001</v>
      </c>
      <c r="I127" s="227"/>
      <c r="J127" s="228">
        <f>ROUND(I127*H127,2)</f>
        <v>0</v>
      </c>
      <c r="K127" s="224" t="s">
        <v>145</v>
      </c>
      <c r="L127" s="46"/>
      <c r="M127" s="229" t="s">
        <v>30</v>
      </c>
      <c r="N127" s="230" t="s">
        <v>47</v>
      </c>
      <c r="O127" s="86"/>
      <c r="P127" s="231">
        <f>O127*H127</f>
        <v>0</v>
      </c>
      <c r="Q127" s="231">
        <v>0</v>
      </c>
      <c r="R127" s="231">
        <f>Q127*H127</f>
        <v>0</v>
      </c>
      <c r="S127" s="231">
        <v>0</v>
      </c>
      <c r="T127" s="232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33" t="s">
        <v>146</v>
      </c>
      <c r="AT127" s="233" t="s">
        <v>141</v>
      </c>
      <c r="AU127" s="233" t="s">
        <v>87</v>
      </c>
      <c r="AY127" s="18" t="s">
        <v>139</v>
      </c>
      <c r="BE127" s="234">
        <f>IF(N127="základní",J127,0)</f>
        <v>0</v>
      </c>
      <c r="BF127" s="234">
        <f>IF(N127="snížená",J127,0)</f>
        <v>0</v>
      </c>
      <c r="BG127" s="234">
        <f>IF(N127="zákl. přenesená",J127,0)</f>
        <v>0</v>
      </c>
      <c r="BH127" s="234">
        <f>IF(N127="sníž. přenesená",J127,0)</f>
        <v>0</v>
      </c>
      <c r="BI127" s="234">
        <f>IF(N127="nulová",J127,0)</f>
        <v>0</v>
      </c>
      <c r="BJ127" s="18" t="s">
        <v>84</v>
      </c>
      <c r="BK127" s="234">
        <f>ROUND(I127*H127,2)</f>
        <v>0</v>
      </c>
      <c r="BL127" s="18" t="s">
        <v>146</v>
      </c>
      <c r="BM127" s="233" t="s">
        <v>859</v>
      </c>
    </row>
    <row r="128" s="13" customFormat="1">
      <c r="A128" s="13"/>
      <c r="B128" s="235"/>
      <c r="C128" s="236"/>
      <c r="D128" s="237" t="s">
        <v>148</v>
      </c>
      <c r="E128" s="238" t="s">
        <v>30</v>
      </c>
      <c r="F128" s="239" t="s">
        <v>849</v>
      </c>
      <c r="G128" s="236"/>
      <c r="H128" s="240">
        <v>63.472000000000001</v>
      </c>
      <c r="I128" s="241"/>
      <c r="J128" s="236"/>
      <c r="K128" s="236"/>
      <c r="L128" s="242"/>
      <c r="M128" s="243"/>
      <c r="N128" s="244"/>
      <c r="O128" s="244"/>
      <c r="P128" s="244"/>
      <c r="Q128" s="244"/>
      <c r="R128" s="244"/>
      <c r="S128" s="244"/>
      <c r="T128" s="24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6" t="s">
        <v>148</v>
      </c>
      <c r="AU128" s="246" t="s">
        <v>87</v>
      </c>
      <c r="AV128" s="13" t="s">
        <v>87</v>
      </c>
      <c r="AW128" s="13" t="s">
        <v>37</v>
      </c>
      <c r="AX128" s="13" t="s">
        <v>76</v>
      </c>
      <c r="AY128" s="246" t="s">
        <v>139</v>
      </c>
    </row>
    <row r="129" s="14" customFormat="1">
      <c r="A129" s="14"/>
      <c r="B129" s="247"/>
      <c r="C129" s="248"/>
      <c r="D129" s="237" t="s">
        <v>148</v>
      </c>
      <c r="E129" s="249" t="s">
        <v>30</v>
      </c>
      <c r="F129" s="250" t="s">
        <v>150</v>
      </c>
      <c r="G129" s="248"/>
      <c r="H129" s="251">
        <v>63.472000000000001</v>
      </c>
      <c r="I129" s="252"/>
      <c r="J129" s="248"/>
      <c r="K129" s="248"/>
      <c r="L129" s="253"/>
      <c r="M129" s="254"/>
      <c r="N129" s="255"/>
      <c r="O129" s="255"/>
      <c r="P129" s="255"/>
      <c r="Q129" s="255"/>
      <c r="R129" s="255"/>
      <c r="S129" s="255"/>
      <c r="T129" s="256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7" t="s">
        <v>148</v>
      </c>
      <c r="AU129" s="257" t="s">
        <v>87</v>
      </c>
      <c r="AV129" s="14" t="s">
        <v>146</v>
      </c>
      <c r="AW129" s="14" t="s">
        <v>37</v>
      </c>
      <c r="AX129" s="14" t="s">
        <v>84</v>
      </c>
      <c r="AY129" s="257" t="s">
        <v>139</v>
      </c>
    </row>
    <row r="130" s="2" customFormat="1" ht="21.75" customHeight="1">
      <c r="A130" s="40"/>
      <c r="B130" s="41"/>
      <c r="C130" s="222" t="s">
        <v>218</v>
      </c>
      <c r="D130" s="222" t="s">
        <v>141</v>
      </c>
      <c r="E130" s="223" t="s">
        <v>267</v>
      </c>
      <c r="F130" s="224" t="s">
        <v>268</v>
      </c>
      <c r="G130" s="225" t="s">
        <v>197</v>
      </c>
      <c r="H130" s="226">
        <v>59.840000000000003</v>
      </c>
      <c r="I130" s="227"/>
      <c r="J130" s="228">
        <f>ROUND(I130*H130,2)</f>
        <v>0</v>
      </c>
      <c r="K130" s="224" t="s">
        <v>145</v>
      </c>
      <c r="L130" s="46"/>
      <c r="M130" s="229" t="s">
        <v>30</v>
      </c>
      <c r="N130" s="230" t="s">
        <v>47</v>
      </c>
      <c r="O130" s="86"/>
      <c r="P130" s="231">
        <f>O130*H130</f>
        <v>0</v>
      </c>
      <c r="Q130" s="231">
        <v>0</v>
      </c>
      <c r="R130" s="231">
        <f>Q130*H130</f>
        <v>0</v>
      </c>
      <c r="S130" s="231">
        <v>0</v>
      </c>
      <c r="T130" s="232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33" t="s">
        <v>146</v>
      </c>
      <c r="AT130" s="233" t="s">
        <v>141</v>
      </c>
      <c r="AU130" s="233" t="s">
        <v>87</v>
      </c>
      <c r="AY130" s="18" t="s">
        <v>139</v>
      </c>
      <c r="BE130" s="234">
        <f>IF(N130="základní",J130,0)</f>
        <v>0</v>
      </c>
      <c r="BF130" s="234">
        <f>IF(N130="snížená",J130,0)</f>
        <v>0</v>
      </c>
      <c r="BG130" s="234">
        <f>IF(N130="zákl. přenesená",J130,0)</f>
        <v>0</v>
      </c>
      <c r="BH130" s="234">
        <f>IF(N130="sníž. přenesená",J130,0)</f>
        <v>0</v>
      </c>
      <c r="BI130" s="234">
        <f>IF(N130="nulová",J130,0)</f>
        <v>0</v>
      </c>
      <c r="BJ130" s="18" t="s">
        <v>84</v>
      </c>
      <c r="BK130" s="234">
        <f>ROUND(I130*H130,2)</f>
        <v>0</v>
      </c>
      <c r="BL130" s="18" t="s">
        <v>146</v>
      </c>
      <c r="BM130" s="233" t="s">
        <v>860</v>
      </c>
    </row>
    <row r="131" s="13" customFormat="1">
      <c r="A131" s="13"/>
      <c r="B131" s="235"/>
      <c r="C131" s="236"/>
      <c r="D131" s="237" t="s">
        <v>148</v>
      </c>
      <c r="E131" s="238" t="s">
        <v>30</v>
      </c>
      <c r="F131" s="239" t="s">
        <v>855</v>
      </c>
      <c r="G131" s="236"/>
      <c r="H131" s="240">
        <v>38.768000000000001</v>
      </c>
      <c r="I131" s="241"/>
      <c r="J131" s="236"/>
      <c r="K131" s="236"/>
      <c r="L131" s="242"/>
      <c r="M131" s="243"/>
      <c r="N131" s="244"/>
      <c r="O131" s="244"/>
      <c r="P131" s="244"/>
      <c r="Q131" s="244"/>
      <c r="R131" s="244"/>
      <c r="S131" s="244"/>
      <c r="T131" s="24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6" t="s">
        <v>148</v>
      </c>
      <c r="AU131" s="246" t="s">
        <v>87</v>
      </c>
      <c r="AV131" s="13" t="s">
        <v>87</v>
      </c>
      <c r="AW131" s="13" t="s">
        <v>37</v>
      </c>
      <c r="AX131" s="13" t="s">
        <v>76</v>
      </c>
      <c r="AY131" s="246" t="s">
        <v>139</v>
      </c>
    </row>
    <row r="132" s="13" customFormat="1">
      <c r="A132" s="13"/>
      <c r="B132" s="235"/>
      <c r="C132" s="236"/>
      <c r="D132" s="237" t="s">
        <v>148</v>
      </c>
      <c r="E132" s="238" t="s">
        <v>30</v>
      </c>
      <c r="F132" s="239" t="s">
        <v>861</v>
      </c>
      <c r="G132" s="236"/>
      <c r="H132" s="240">
        <v>6.5720000000000001</v>
      </c>
      <c r="I132" s="241"/>
      <c r="J132" s="236"/>
      <c r="K132" s="236"/>
      <c r="L132" s="242"/>
      <c r="M132" s="243"/>
      <c r="N132" s="244"/>
      <c r="O132" s="244"/>
      <c r="P132" s="244"/>
      <c r="Q132" s="244"/>
      <c r="R132" s="244"/>
      <c r="S132" s="244"/>
      <c r="T132" s="24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6" t="s">
        <v>148</v>
      </c>
      <c r="AU132" s="246" t="s">
        <v>87</v>
      </c>
      <c r="AV132" s="13" t="s">
        <v>87</v>
      </c>
      <c r="AW132" s="13" t="s">
        <v>37</v>
      </c>
      <c r="AX132" s="13" t="s">
        <v>76</v>
      </c>
      <c r="AY132" s="246" t="s">
        <v>139</v>
      </c>
    </row>
    <row r="133" s="13" customFormat="1">
      <c r="A133" s="13"/>
      <c r="B133" s="235"/>
      <c r="C133" s="236"/>
      <c r="D133" s="237" t="s">
        <v>148</v>
      </c>
      <c r="E133" s="238" t="s">
        <v>30</v>
      </c>
      <c r="F133" s="239" t="s">
        <v>862</v>
      </c>
      <c r="G133" s="236"/>
      <c r="H133" s="240">
        <v>14.5</v>
      </c>
      <c r="I133" s="241"/>
      <c r="J133" s="236"/>
      <c r="K133" s="236"/>
      <c r="L133" s="242"/>
      <c r="M133" s="243"/>
      <c r="N133" s="244"/>
      <c r="O133" s="244"/>
      <c r="P133" s="244"/>
      <c r="Q133" s="244"/>
      <c r="R133" s="244"/>
      <c r="S133" s="244"/>
      <c r="T133" s="24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6" t="s">
        <v>148</v>
      </c>
      <c r="AU133" s="246" t="s">
        <v>87</v>
      </c>
      <c r="AV133" s="13" t="s">
        <v>87</v>
      </c>
      <c r="AW133" s="13" t="s">
        <v>37</v>
      </c>
      <c r="AX133" s="13" t="s">
        <v>76</v>
      </c>
      <c r="AY133" s="246" t="s">
        <v>139</v>
      </c>
    </row>
    <row r="134" s="14" customFormat="1">
      <c r="A134" s="14"/>
      <c r="B134" s="247"/>
      <c r="C134" s="248"/>
      <c r="D134" s="237" t="s">
        <v>148</v>
      </c>
      <c r="E134" s="249" t="s">
        <v>30</v>
      </c>
      <c r="F134" s="250" t="s">
        <v>150</v>
      </c>
      <c r="G134" s="248"/>
      <c r="H134" s="251">
        <v>59.840000000000003</v>
      </c>
      <c r="I134" s="252"/>
      <c r="J134" s="248"/>
      <c r="K134" s="248"/>
      <c r="L134" s="253"/>
      <c r="M134" s="254"/>
      <c r="N134" s="255"/>
      <c r="O134" s="255"/>
      <c r="P134" s="255"/>
      <c r="Q134" s="255"/>
      <c r="R134" s="255"/>
      <c r="S134" s="255"/>
      <c r="T134" s="256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7" t="s">
        <v>148</v>
      </c>
      <c r="AU134" s="257" t="s">
        <v>87</v>
      </c>
      <c r="AV134" s="14" t="s">
        <v>146</v>
      </c>
      <c r="AW134" s="14" t="s">
        <v>37</v>
      </c>
      <c r="AX134" s="14" t="s">
        <v>84</v>
      </c>
      <c r="AY134" s="257" t="s">
        <v>139</v>
      </c>
    </row>
    <row r="135" s="2" customFormat="1" ht="16.5" customHeight="1">
      <c r="A135" s="40"/>
      <c r="B135" s="41"/>
      <c r="C135" s="268" t="s">
        <v>224</v>
      </c>
      <c r="D135" s="268" t="s">
        <v>273</v>
      </c>
      <c r="E135" s="269" t="s">
        <v>274</v>
      </c>
      <c r="F135" s="270" t="s">
        <v>275</v>
      </c>
      <c r="G135" s="271" t="s">
        <v>260</v>
      </c>
      <c r="H135" s="272">
        <v>29</v>
      </c>
      <c r="I135" s="273"/>
      <c r="J135" s="274">
        <f>ROUND(I135*H135,2)</f>
        <v>0</v>
      </c>
      <c r="K135" s="270" t="s">
        <v>145</v>
      </c>
      <c r="L135" s="275"/>
      <c r="M135" s="276" t="s">
        <v>30</v>
      </c>
      <c r="N135" s="277" t="s">
        <v>47</v>
      </c>
      <c r="O135" s="86"/>
      <c r="P135" s="231">
        <f>O135*H135</f>
        <v>0</v>
      </c>
      <c r="Q135" s="231">
        <v>1</v>
      </c>
      <c r="R135" s="231">
        <f>Q135*H135</f>
        <v>29</v>
      </c>
      <c r="S135" s="231">
        <v>0</v>
      </c>
      <c r="T135" s="232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33" t="s">
        <v>182</v>
      </c>
      <c r="AT135" s="233" t="s">
        <v>273</v>
      </c>
      <c r="AU135" s="233" t="s">
        <v>87</v>
      </c>
      <c r="AY135" s="18" t="s">
        <v>139</v>
      </c>
      <c r="BE135" s="234">
        <f>IF(N135="základní",J135,0)</f>
        <v>0</v>
      </c>
      <c r="BF135" s="234">
        <f>IF(N135="snížená",J135,0)</f>
        <v>0</v>
      </c>
      <c r="BG135" s="234">
        <f>IF(N135="zákl. přenesená",J135,0)</f>
        <v>0</v>
      </c>
      <c r="BH135" s="234">
        <f>IF(N135="sníž. přenesená",J135,0)</f>
        <v>0</v>
      </c>
      <c r="BI135" s="234">
        <f>IF(N135="nulová",J135,0)</f>
        <v>0</v>
      </c>
      <c r="BJ135" s="18" t="s">
        <v>84</v>
      </c>
      <c r="BK135" s="234">
        <f>ROUND(I135*H135,2)</f>
        <v>0</v>
      </c>
      <c r="BL135" s="18" t="s">
        <v>146</v>
      </c>
      <c r="BM135" s="233" t="s">
        <v>863</v>
      </c>
    </row>
    <row r="136" s="13" customFormat="1">
      <c r="A136" s="13"/>
      <c r="B136" s="235"/>
      <c r="C136" s="236"/>
      <c r="D136" s="237" t="s">
        <v>148</v>
      </c>
      <c r="E136" s="238" t="s">
        <v>30</v>
      </c>
      <c r="F136" s="239" t="s">
        <v>864</v>
      </c>
      <c r="G136" s="236"/>
      <c r="H136" s="240">
        <v>29</v>
      </c>
      <c r="I136" s="241"/>
      <c r="J136" s="236"/>
      <c r="K136" s="236"/>
      <c r="L136" s="242"/>
      <c r="M136" s="243"/>
      <c r="N136" s="244"/>
      <c r="O136" s="244"/>
      <c r="P136" s="244"/>
      <c r="Q136" s="244"/>
      <c r="R136" s="244"/>
      <c r="S136" s="244"/>
      <c r="T136" s="24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6" t="s">
        <v>148</v>
      </c>
      <c r="AU136" s="246" t="s">
        <v>87</v>
      </c>
      <c r="AV136" s="13" t="s">
        <v>87</v>
      </c>
      <c r="AW136" s="13" t="s">
        <v>37</v>
      </c>
      <c r="AX136" s="13" t="s">
        <v>76</v>
      </c>
      <c r="AY136" s="246" t="s">
        <v>139</v>
      </c>
    </row>
    <row r="137" s="14" customFormat="1">
      <c r="A137" s="14"/>
      <c r="B137" s="247"/>
      <c r="C137" s="248"/>
      <c r="D137" s="237" t="s">
        <v>148</v>
      </c>
      <c r="E137" s="249" t="s">
        <v>30</v>
      </c>
      <c r="F137" s="250" t="s">
        <v>150</v>
      </c>
      <c r="G137" s="248"/>
      <c r="H137" s="251">
        <v>29</v>
      </c>
      <c r="I137" s="252"/>
      <c r="J137" s="248"/>
      <c r="K137" s="248"/>
      <c r="L137" s="253"/>
      <c r="M137" s="254"/>
      <c r="N137" s="255"/>
      <c r="O137" s="255"/>
      <c r="P137" s="255"/>
      <c r="Q137" s="255"/>
      <c r="R137" s="255"/>
      <c r="S137" s="255"/>
      <c r="T137" s="256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7" t="s">
        <v>148</v>
      </c>
      <c r="AU137" s="257" t="s">
        <v>87</v>
      </c>
      <c r="AV137" s="14" t="s">
        <v>146</v>
      </c>
      <c r="AW137" s="14" t="s">
        <v>37</v>
      </c>
      <c r="AX137" s="14" t="s">
        <v>84</v>
      </c>
      <c r="AY137" s="257" t="s">
        <v>139</v>
      </c>
    </row>
    <row r="138" s="2" customFormat="1" ht="16.5" customHeight="1">
      <c r="A138" s="40"/>
      <c r="B138" s="41"/>
      <c r="C138" s="268" t="s">
        <v>8</v>
      </c>
      <c r="D138" s="268" t="s">
        <v>273</v>
      </c>
      <c r="E138" s="269" t="s">
        <v>279</v>
      </c>
      <c r="F138" s="270" t="s">
        <v>280</v>
      </c>
      <c r="G138" s="271" t="s">
        <v>260</v>
      </c>
      <c r="H138" s="272">
        <v>13.144</v>
      </c>
      <c r="I138" s="273"/>
      <c r="J138" s="274">
        <f>ROUND(I138*H138,2)</f>
        <v>0</v>
      </c>
      <c r="K138" s="270" t="s">
        <v>145</v>
      </c>
      <c r="L138" s="275"/>
      <c r="M138" s="276" t="s">
        <v>30</v>
      </c>
      <c r="N138" s="277" t="s">
        <v>47</v>
      </c>
      <c r="O138" s="86"/>
      <c r="P138" s="231">
        <f>O138*H138</f>
        <v>0</v>
      </c>
      <c r="Q138" s="231">
        <v>1</v>
      </c>
      <c r="R138" s="231">
        <f>Q138*H138</f>
        <v>13.144</v>
      </c>
      <c r="S138" s="231">
        <v>0</v>
      </c>
      <c r="T138" s="232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33" t="s">
        <v>182</v>
      </c>
      <c r="AT138" s="233" t="s">
        <v>273</v>
      </c>
      <c r="AU138" s="233" t="s">
        <v>87</v>
      </c>
      <c r="AY138" s="18" t="s">
        <v>139</v>
      </c>
      <c r="BE138" s="234">
        <f>IF(N138="základní",J138,0)</f>
        <v>0</v>
      </c>
      <c r="BF138" s="234">
        <f>IF(N138="snížená",J138,0)</f>
        <v>0</v>
      </c>
      <c r="BG138" s="234">
        <f>IF(N138="zákl. přenesená",J138,0)</f>
        <v>0</v>
      </c>
      <c r="BH138" s="234">
        <f>IF(N138="sníž. přenesená",J138,0)</f>
        <v>0</v>
      </c>
      <c r="BI138" s="234">
        <f>IF(N138="nulová",J138,0)</f>
        <v>0</v>
      </c>
      <c r="BJ138" s="18" t="s">
        <v>84</v>
      </c>
      <c r="BK138" s="234">
        <f>ROUND(I138*H138,2)</f>
        <v>0</v>
      </c>
      <c r="BL138" s="18" t="s">
        <v>146</v>
      </c>
      <c r="BM138" s="233" t="s">
        <v>865</v>
      </c>
    </row>
    <row r="139" s="13" customFormat="1">
      <c r="A139" s="13"/>
      <c r="B139" s="235"/>
      <c r="C139" s="236"/>
      <c r="D139" s="237" t="s">
        <v>148</v>
      </c>
      <c r="E139" s="238" t="s">
        <v>30</v>
      </c>
      <c r="F139" s="239" t="s">
        <v>866</v>
      </c>
      <c r="G139" s="236"/>
      <c r="H139" s="240">
        <v>13.144</v>
      </c>
      <c r="I139" s="241"/>
      <c r="J139" s="236"/>
      <c r="K139" s="236"/>
      <c r="L139" s="242"/>
      <c r="M139" s="243"/>
      <c r="N139" s="244"/>
      <c r="O139" s="244"/>
      <c r="P139" s="244"/>
      <c r="Q139" s="244"/>
      <c r="R139" s="244"/>
      <c r="S139" s="244"/>
      <c r="T139" s="24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6" t="s">
        <v>148</v>
      </c>
      <c r="AU139" s="246" t="s">
        <v>87</v>
      </c>
      <c r="AV139" s="13" t="s">
        <v>87</v>
      </c>
      <c r="AW139" s="13" t="s">
        <v>37</v>
      </c>
      <c r="AX139" s="13" t="s">
        <v>76</v>
      </c>
      <c r="AY139" s="246" t="s">
        <v>139</v>
      </c>
    </row>
    <row r="140" s="14" customFormat="1">
      <c r="A140" s="14"/>
      <c r="B140" s="247"/>
      <c r="C140" s="248"/>
      <c r="D140" s="237" t="s">
        <v>148</v>
      </c>
      <c r="E140" s="249" t="s">
        <v>30</v>
      </c>
      <c r="F140" s="250" t="s">
        <v>150</v>
      </c>
      <c r="G140" s="248"/>
      <c r="H140" s="251">
        <v>13.144</v>
      </c>
      <c r="I140" s="252"/>
      <c r="J140" s="248"/>
      <c r="K140" s="248"/>
      <c r="L140" s="253"/>
      <c r="M140" s="254"/>
      <c r="N140" s="255"/>
      <c r="O140" s="255"/>
      <c r="P140" s="255"/>
      <c r="Q140" s="255"/>
      <c r="R140" s="255"/>
      <c r="S140" s="255"/>
      <c r="T140" s="256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7" t="s">
        <v>148</v>
      </c>
      <c r="AU140" s="257" t="s">
        <v>87</v>
      </c>
      <c r="AV140" s="14" t="s">
        <v>146</v>
      </c>
      <c r="AW140" s="14" t="s">
        <v>37</v>
      </c>
      <c r="AX140" s="14" t="s">
        <v>84</v>
      </c>
      <c r="AY140" s="257" t="s">
        <v>139</v>
      </c>
    </row>
    <row r="141" s="2" customFormat="1" ht="21.75" customHeight="1">
      <c r="A141" s="40"/>
      <c r="B141" s="41"/>
      <c r="C141" s="222" t="s">
        <v>232</v>
      </c>
      <c r="D141" s="222" t="s">
        <v>141</v>
      </c>
      <c r="E141" s="223" t="s">
        <v>284</v>
      </c>
      <c r="F141" s="224" t="s">
        <v>285</v>
      </c>
      <c r="G141" s="225" t="s">
        <v>197</v>
      </c>
      <c r="H141" s="226">
        <v>26.559999999999999</v>
      </c>
      <c r="I141" s="227"/>
      <c r="J141" s="228">
        <f>ROUND(I141*H141,2)</f>
        <v>0</v>
      </c>
      <c r="K141" s="224" t="s">
        <v>145</v>
      </c>
      <c r="L141" s="46"/>
      <c r="M141" s="229" t="s">
        <v>30</v>
      </c>
      <c r="N141" s="230" t="s">
        <v>47</v>
      </c>
      <c r="O141" s="86"/>
      <c r="P141" s="231">
        <f>O141*H141</f>
        <v>0</v>
      </c>
      <c r="Q141" s="231">
        <v>0</v>
      </c>
      <c r="R141" s="231">
        <f>Q141*H141</f>
        <v>0</v>
      </c>
      <c r="S141" s="231">
        <v>0</v>
      </c>
      <c r="T141" s="232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33" t="s">
        <v>146</v>
      </c>
      <c r="AT141" s="233" t="s">
        <v>141</v>
      </c>
      <c r="AU141" s="233" t="s">
        <v>87</v>
      </c>
      <c r="AY141" s="18" t="s">
        <v>139</v>
      </c>
      <c r="BE141" s="234">
        <f>IF(N141="základní",J141,0)</f>
        <v>0</v>
      </c>
      <c r="BF141" s="234">
        <f>IF(N141="snížená",J141,0)</f>
        <v>0</v>
      </c>
      <c r="BG141" s="234">
        <f>IF(N141="zákl. přenesená",J141,0)</f>
        <v>0</v>
      </c>
      <c r="BH141" s="234">
        <f>IF(N141="sníž. přenesená",J141,0)</f>
        <v>0</v>
      </c>
      <c r="BI141" s="234">
        <f>IF(N141="nulová",J141,0)</f>
        <v>0</v>
      </c>
      <c r="BJ141" s="18" t="s">
        <v>84</v>
      </c>
      <c r="BK141" s="234">
        <f>ROUND(I141*H141,2)</f>
        <v>0</v>
      </c>
      <c r="BL141" s="18" t="s">
        <v>146</v>
      </c>
      <c r="BM141" s="233" t="s">
        <v>867</v>
      </c>
    </row>
    <row r="142" s="13" customFormat="1">
      <c r="A142" s="13"/>
      <c r="B142" s="235"/>
      <c r="C142" s="236"/>
      <c r="D142" s="237" t="s">
        <v>148</v>
      </c>
      <c r="E142" s="238" t="s">
        <v>30</v>
      </c>
      <c r="F142" s="239" t="s">
        <v>868</v>
      </c>
      <c r="G142" s="236"/>
      <c r="H142" s="240">
        <v>26.559999999999999</v>
      </c>
      <c r="I142" s="241"/>
      <c r="J142" s="236"/>
      <c r="K142" s="236"/>
      <c r="L142" s="242"/>
      <c r="M142" s="243"/>
      <c r="N142" s="244"/>
      <c r="O142" s="244"/>
      <c r="P142" s="244"/>
      <c r="Q142" s="244"/>
      <c r="R142" s="244"/>
      <c r="S142" s="244"/>
      <c r="T142" s="24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6" t="s">
        <v>148</v>
      </c>
      <c r="AU142" s="246" t="s">
        <v>87</v>
      </c>
      <c r="AV142" s="13" t="s">
        <v>87</v>
      </c>
      <c r="AW142" s="13" t="s">
        <v>37</v>
      </c>
      <c r="AX142" s="13" t="s">
        <v>76</v>
      </c>
      <c r="AY142" s="246" t="s">
        <v>139</v>
      </c>
    </row>
    <row r="143" s="14" customFormat="1">
      <c r="A143" s="14"/>
      <c r="B143" s="247"/>
      <c r="C143" s="248"/>
      <c r="D143" s="237" t="s">
        <v>148</v>
      </c>
      <c r="E143" s="249" t="s">
        <v>30</v>
      </c>
      <c r="F143" s="250" t="s">
        <v>150</v>
      </c>
      <c r="G143" s="248"/>
      <c r="H143" s="251">
        <v>26.559999999999999</v>
      </c>
      <c r="I143" s="252"/>
      <c r="J143" s="248"/>
      <c r="K143" s="248"/>
      <c r="L143" s="253"/>
      <c r="M143" s="254"/>
      <c r="N143" s="255"/>
      <c r="O143" s="255"/>
      <c r="P143" s="255"/>
      <c r="Q143" s="255"/>
      <c r="R143" s="255"/>
      <c r="S143" s="255"/>
      <c r="T143" s="256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7" t="s">
        <v>148</v>
      </c>
      <c r="AU143" s="257" t="s">
        <v>87</v>
      </c>
      <c r="AV143" s="14" t="s">
        <v>146</v>
      </c>
      <c r="AW143" s="14" t="s">
        <v>37</v>
      </c>
      <c r="AX143" s="14" t="s">
        <v>84</v>
      </c>
      <c r="AY143" s="257" t="s">
        <v>139</v>
      </c>
    </row>
    <row r="144" s="2" customFormat="1" ht="16.5" customHeight="1">
      <c r="A144" s="40"/>
      <c r="B144" s="41"/>
      <c r="C144" s="268" t="s">
        <v>236</v>
      </c>
      <c r="D144" s="268" t="s">
        <v>273</v>
      </c>
      <c r="E144" s="269" t="s">
        <v>290</v>
      </c>
      <c r="F144" s="270" t="s">
        <v>291</v>
      </c>
      <c r="G144" s="271" t="s">
        <v>260</v>
      </c>
      <c r="H144" s="272">
        <v>53.119999999999997</v>
      </c>
      <c r="I144" s="273"/>
      <c r="J144" s="274">
        <f>ROUND(I144*H144,2)</f>
        <v>0</v>
      </c>
      <c r="K144" s="270" t="s">
        <v>145</v>
      </c>
      <c r="L144" s="275"/>
      <c r="M144" s="276" t="s">
        <v>30</v>
      </c>
      <c r="N144" s="277" t="s">
        <v>47</v>
      </c>
      <c r="O144" s="86"/>
      <c r="P144" s="231">
        <f>O144*H144</f>
        <v>0</v>
      </c>
      <c r="Q144" s="231">
        <v>1</v>
      </c>
      <c r="R144" s="231">
        <f>Q144*H144</f>
        <v>53.119999999999997</v>
      </c>
      <c r="S144" s="231">
        <v>0</v>
      </c>
      <c r="T144" s="232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33" t="s">
        <v>182</v>
      </c>
      <c r="AT144" s="233" t="s">
        <v>273</v>
      </c>
      <c r="AU144" s="233" t="s">
        <v>87</v>
      </c>
      <c r="AY144" s="18" t="s">
        <v>139</v>
      </c>
      <c r="BE144" s="234">
        <f>IF(N144="základní",J144,0)</f>
        <v>0</v>
      </c>
      <c r="BF144" s="234">
        <f>IF(N144="snížená",J144,0)</f>
        <v>0</v>
      </c>
      <c r="BG144" s="234">
        <f>IF(N144="zákl. přenesená",J144,0)</f>
        <v>0</v>
      </c>
      <c r="BH144" s="234">
        <f>IF(N144="sníž. přenesená",J144,0)</f>
        <v>0</v>
      </c>
      <c r="BI144" s="234">
        <f>IF(N144="nulová",J144,0)</f>
        <v>0</v>
      </c>
      <c r="BJ144" s="18" t="s">
        <v>84</v>
      </c>
      <c r="BK144" s="234">
        <f>ROUND(I144*H144,2)</f>
        <v>0</v>
      </c>
      <c r="BL144" s="18" t="s">
        <v>146</v>
      </c>
      <c r="BM144" s="233" t="s">
        <v>869</v>
      </c>
    </row>
    <row r="145" s="13" customFormat="1">
      <c r="A145" s="13"/>
      <c r="B145" s="235"/>
      <c r="C145" s="236"/>
      <c r="D145" s="237" t="s">
        <v>148</v>
      </c>
      <c r="E145" s="238" t="s">
        <v>30</v>
      </c>
      <c r="F145" s="239" t="s">
        <v>870</v>
      </c>
      <c r="G145" s="236"/>
      <c r="H145" s="240">
        <v>53.119999999999997</v>
      </c>
      <c r="I145" s="241"/>
      <c r="J145" s="236"/>
      <c r="K145" s="236"/>
      <c r="L145" s="242"/>
      <c r="M145" s="243"/>
      <c r="N145" s="244"/>
      <c r="O145" s="244"/>
      <c r="P145" s="244"/>
      <c r="Q145" s="244"/>
      <c r="R145" s="244"/>
      <c r="S145" s="244"/>
      <c r="T145" s="24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6" t="s">
        <v>148</v>
      </c>
      <c r="AU145" s="246" t="s">
        <v>87</v>
      </c>
      <c r="AV145" s="13" t="s">
        <v>87</v>
      </c>
      <c r="AW145" s="13" t="s">
        <v>37</v>
      </c>
      <c r="AX145" s="13" t="s">
        <v>76</v>
      </c>
      <c r="AY145" s="246" t="s">
        <v>139</v>
      </c>
    </row>
    <row r="146" s="14" customFormat="1">
      <c r="A146" s="14"/>
      <c r="B146" s="247"/>
      <c r="C146" s="248"/>
      <c r="D146" s="237" t="s">
        <v>148</v>
      </c>
      <c r="E146" s="249" t="s">
        <v>30</v>
      </c>
      <c r="F146" s="250" t="s">
        <v>150</v>
      </c>
      <c r="G146" s="248"/>
      <c r="H146" s="251">
        <v>53.119999999999997</v>
      </c>
      <c r="I146" s="252"/>
      <c r="J146" s="248"/>
      <c r="K146" s="248"/>
      <c r="L146" s="253"/>
      <c r="M146" s="254"/>
      <c r="N146" s="255"/>
      <c r="O146" s="255"/>
      <c r="P146" s="255"/>
      <c r="Q146" s="255"/>
      <c r="R146" s="255"/>
      <c r="S146" s="255"/>
      <c r="T146" s="256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7" t="s">
        <v>148</v>
      </c>
      <c r="AU146" s="257" t="s">
        <v>87</v>
      </c>
      <c r="AV146" s="14" t="s">
        <v>146</v>
      </c>
      <c r="AW146" s="14" t="s">
        <v>37</v>
      </c>
      <c r="AX146" s="14" t="s">
        <v>84</v>
      </c>
      <c r="AY146" s="257" t="s">
        <v>139</v>
      </c>
    </row>
    <row r="147" s="2" customFormat="1" ht="21.75" customHeight="1">
      <c r="A147" s="40"/>
      <c r="B147" s="41"/>
      <c r="C147" s="222" t="s">
        <v>242</v>
      </c>
      <c r="D147" s="222" t="s">
        <v>141</v>
      </c>
      <c r="E147" s="223" t="s">
        <v>301</v>
      </c>
      <c r="F147" s="224" t="s">
        <v>302</v>
      </c>
      <c r="G147" s="225" t="s">
        <v>144</v>
      </c>
      <c r="H147" s="226">
        <v>36</v>
      </c>
      <c r="I147" s="227"/>
      <c r="J147" s="228">
        <f>ROUND(I147*H147,2)</f>
        <v>0</v>
      </c>
      <c r="K147" s="224" t="s">
        <v>145</v>
      </c>
      <c r="L147" s="46"/>
      <c r="M147" s="229" t="s">
        <v>30</v>
      </c>
      <c r="N147" s="230" t="s">
        <v>47</v>
      </c>
      <c r="O147" s="86"/>
      <c r="P147" s="231">
        <f>O147*H147</f>
        <v>0</v>
      </c>
      <c r="Q147" s="231">
        <v>0</v>
      </c>
      <c r="R147" s="231">
        <f>Q147*H147</f>
        <v>0</v>
      </c>
      <c r="S147" s="231">
        <v>0</v>
      </c>
      <c r="T147" s="232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33" t="s">
        <v>146</v>
      </c>
      <c r="AT147" s="233" t="s">
        <v>141</v>
      </c>
      <c r="AU147" s="233" t="s">
        <v>87</v>
      </c>
      <c r="AY147" s="18" t="s">
        <v>139</v>
      </c>
      <c r="BE147" s="234">
        <f>IF(N147="základní",J147,0)</f>
        <v>0</v>
      </c>
      <c r="BF147" s="234">
        <f>IF(N147="snížená",J147,0)</f>
        <v>0</v>
      </c>
      <c r="BG147" s="234">
        <f>IF(N147="zákl. přenesená",J147,0)</f>
        <v>0</v>
      </c>
      <c r="BH147" s="234">
        <f>IF(N147="sníž. přenesená",J147,0)</f>
        <v>0</v>
      </c>
      <c r="BI147" s="234">
        <f>IF(N147="nulová",J147,0)</f>
        <v>0</v>
      </c>
      <c r="BJ147" s="18" t="s">
        <v>84</v>
      </c>
      <c r="BK147" s="234">
        <f>ROUND(I147*H147,2)</f>
        <v>0</v>
      </c>
      <c r="BL147" s="18" t="s">
        <v>146</v>
      </c>
      <c r="BM147" s="233" t="s">
        <v>871</v>
      </c>
    </row>
    <row r="148" s="13" customFormat="1">
      <c r="A148" s="13"/>
      <c r="B148" s="235"/>
      <c r="C148" s="236"/>
      <c r="D148" s="237" t="s">
        <v>148</v>
      </c>
      <c r="E148" s="238" t="s">
        <v>30</v>
      </c>
      <c r="F148" s="239" t="s">
        <v>839</v>
      </c>
      <c r="G148" s="236"/>
      <c r="H148" s="240">
        <v>36</v>
      </c>
      <c r="I148" s="241"/>
      <c r="J148" s="236"/>
      <c r="K148" s="236"/>
      <c r="L148" s="242"/>
      <c r="M148" s="243"/>
      <c r="N148" s="244"/>
      <c r="O148" s="244"/>
      <c r="P148" s="244"/>
      <c r="Q148" s="244"/>
      <c r="R148" s="244"/>
      <c r="S148" s="244"/>
      <c r="T148" s="24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6" t="s">
        <v>148</v>
      </c>
      <c r="AU148" s="246" t="s">
        <v>87</v>
      </c>
      <c r="AV148" s="13" t="s">
        <v>87</v>
      </c>
      <c r="AW148" s="13" t="s">
        <v>37</v>
      </c>
      <c r="AX148" s="13" t="s">
        <v>76</v>
      </c>
      <c r="AY148" s="246" t="s">
        <v>139</v>
      </c>
    </row>
    <row r="149" s="14" customFormat="1">
      <c r="A149" s="14"/>
      <c r="B149" s="247"/>
      <c r="C149" s="248"/>
      <c r="D149" s="237" t="s">
        <v>148</v>
      </c>
      <c r="E149" s="249" t="s">
        <v>30</v>
      </c>
      <c r="F149" s="250" t="s">
        <v>150</v>
      </c>
      <c r="G149" s="248"/>
      <c r="H149" s="251">
        <v>36</v>
      </c>
      <c r="I149" s="252"/>
      <c r="J149" s="248"/>
      <c r="K149" s="248"/>
      <c r="L149" s="253"/>
      <c r="M149" s="254"/>
      <c r="N149" s="255"/>
      <c r="O149" s="255"/>
      <c r="P149" s="255"/>
      <c r="Q149" s="255"/>
      <c r="R149" s="255"/>
      <c r="S149" s="255"/>
      <c r="T149" s="256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7" t="s">
        <v>148</v>
      </c>
      <c r="AU149" s="257" t="s">
        <v>87</v>
      </c>
      <c r="AV149" s="14" t="s">
        <v>146</v>
      </c>
      <c r="AW149" s="14" t="s">
        <v>37</v>
      </c>
      <c r="AX149" s="14" t="s">
        <v>84</v>
      </c>
      <c r="AY149" s="257" t="s">
        <v>139</v>
      </c>
    </row>
    <row r="150" s="2" customFormat="1" ht="21.75" customHeight="1">
      <c r="A150" s="40"/>
      <c r="B150" s="41"/>
      <c r="C150" s="222" t="s">
        <v>247</v>
      </c>
      <c r="D150" s="222" t="s">
        <v>141</v>
      </c>
      <c r="E150" s="223" t="s">
        <v>306</v>
      </c>
      <c r="F150" s="224" t="s">
        <v>307</v>
      </c>
      <c r="G150" s="225" t="s">
        <v>144</v>
      </c>
      <c r="H150" s="226">
        <v>36</v>
      </c>
      <c r="I150" s="227"/>
      <c r="J150" s="228">
        <f>ROUND(I150*H150,2)</f>
        <v>0</v>
      </c>
      <c r="K150" s="224" t="s">
        <v>145</v>
      </c>
      <c r="L150" s="46"/>
      <c r="M150" s="229" t="s">
        <v>30</v>
      </c>
      <c r="N150" s="230" t="s">
        <v>47</v>
      </c>
      <c r="O150" s="86"/>
      <c r="P150" s="231">
        <f>O150*H150</f>
        <v>0</v>
      </c>
      <c r="Q150" s="231">
        <v>0</v>
      </c>
      <c r="R150" s="231">
        <f>Q150*H150</f>
        <v>0</v>
      </c>
      <c r="S150" s="231">
        <v>0</v>
      </c>
      <c r="T150" s="232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33" t="s">
        <v>146</v>
      </c>
      <c r="AT150" s="233" t="s">
        <v>141</v>
      </c>
      <c r="AU150" s="233" t="s">
        <v>87</v>
      </c>
      <c r="AY150" s="18" t="s">
        <v>139</v>
      </c>
      <c r="BE150" s="234">
        <f>IF(N150="základní",J150,0)</f>
        <v>0</v>
      </c>
      <c r="BF150" s="234">
        <f>IF(N150="snížená",J150,0)</f>
        <v>0</v>
      </c>
      <c r="BG150" s="234">
        <f>IF(N150="zákl. přenesená",J150,0)</f>
        <v>0</v>
      </c>
      <c r="BH150" s="234">
        <f>IF(N150="sníž. přenesená",J150,0)</f>
        <v>0</v>
      </c>
      <c r="BI150" s="234">
        <f>IF(N150="nulová",J150,0)</f>
        <v>0</v>
      </c>
      <c r="BJ150" s="18" t="s">
        <v>84</v>
      </c>
      <c r="BK150" s="234">
        <f>ROUND(I150*H150,2)</f>
        <v>0</v>
      </c>
      <c r="BL150" s="18" t="s">
        <v>146</v>
      </c>
      <c r="BM150" s="233" t="s">
        <v>872</v>
      </c>
    </row>
    <row r="151" s="13" customFormat="1">
      <c r="A151" s="13"/>
      <c r="B151" s="235"/>
      <c r="C151" s="236"/>
      <c r="D151" s="237" t="s">
        <v>148</v>
      </c>
      <c r="E151" s="238" t="s">
        <v>30</v>
      </c>
      <c r="F151" s="239" t="s">
        <v>839</v>
      </c>
      <c r="G151" s="236"/>
      <c r="H151" s="240">
        <v>36</v>
      </c>
      <c r="I151" s="241"/>
      <c r="J151" s="236"/>
      <c r="K151" s="236"/>
      <c r="L151" s="242"/>
      <c r="M151" s="243"/>
      <c r="N151" s="244"/>
      <c r="O151" s="244"/>
      <c r="P151" s="244"/>
      <c r="Q151" s="244"/>
      <c r="R151" s="244"/>
      <c r="S151" s="244"/>
      <c r="T151" s="24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6" t="s">
        <v>148</v>
      </c>
      <c r="AU151" s="246" t="s">
        <v>87</v>
      </c>
      <c r="AV151" s="13" t="s">
        <v>87</v>
      </c>
      <c r="AW151" s="13" t="s">
        <v>37</v>
      </c>
      <c r="AX151" s="13" t="s">
        <v>76</v>
      </c>
      <c r="AY151" s="246" t="s">
        <v>139</v>
      </c>
    </row>
    <row r="152" s="14" customFormat="1">
      <c r="A152" s="14"/>
      <c r="B152" s="247"/>
      <c r="C152" s="248"/>
      <c r="D152" s="237" t="s">
        <v>148</v>
      </c>
      <c r="E152" s="249" t="s">
        <v>30</v>
      </c>
      <c r="F152" s="250" t="s">
        <v>150</v>
      </c>
      <c r="G152" s="248"/>
      <c r="H152" s="251">
        <v>36</v>
      </c>
      <c r="I152" s="252"/>
      <c r="J152" s="248"/>
      <c r="K152" s="248"/>
      <c r="L152" s="253"/>
      <c r="M152" s="254"/>
      <c r="N152" s="255"/>
      <c r="O152" s="255"/>
      <c r="P152" s="255"/>
      <c r="Q152" s="255"/>
      <c r="R152" s="255"/>
      <c r="S152" s="255"/>
      <c r="T152" s="256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7" t="s">
        <v>148</v>
      </c>
      <c r="AU152" s="257" t="s">
        <v>87</v>
      </c>
      <c r="AV152" s="14" t="s">
        <v>146</v>
      </c>
      <c r="AW152" s="14" t="s">
        <v>37</v>
      </c>
      <c r="AX152" s="14" t="s">
        <v>84</v>
      </c>
      <c r="AY152" s="257" t="s">
        <v>139</v>
      </c>
    </row>
    <row r="153" s="2" customFormat="1" ht="16.5" customHeight="1">
      <c r="A153" s="40"/>
      <c r="B153" s="41"/>
      <c r="C153" s="268" t="s">
        <v>257</v>
      </c>
      <c r="D153" s="268" t="s">
        <v>273</v>
      </c>
      <c r="E153" s="269" t="s">
        <v>310</v>
      </c>
      <c r="F153" s="270" t="s">
        <v>311</v>
      </c>
      <c r="G153" s="271" t="s">
        <v>312</v>
      </c>
      <c r="H153" s="272">
        <v>0.54000000000000004</v>
      </c>
      <c r="I153" s="273"/>
      <c r="J153" s="274">
        <f>ROUND(I153*H153,2)</f>
        <v>0</v>
      </c>
      <c r="K153" s="270" t="s">
        <v>145</v>
      </c>
      <c r="L153" s="275"/>
      <c r="M153" s="276" t="s">
        <v>30</v>
      </c>
      <c r="N153" s="277" t="s">
        <v>47</v>
      </c>
      <c r="O153" s="86"/>
      <c r="P153" s="231">
        <f>O153*H153</f>
        <v>0</v>
      </c>
      <c r="Q153" s="231">
        <v>0.001</v>
      </c>
      <c r="R153" s="231">
        <f>Q153*H153</f>
        <v>0.00054000000000000001</v>
      </c>
      <c r="S153" s="231">
        <v>0</v>
      </c>
      <c r="T153" s="232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33" t="s">
        <v>182</v>
      </c>
      <c r="AT153" s="233" t="s">
        <v>273</v>
      </c>
      <c r="AU153" s="233" t="s">
        <v>87</v>
      </c>
      <c r="AY153" s="18" t="s">
        <v>139</v>
      </c>
      <c r="BE153" s="234">
        <f>IF(N153="základní",J153,0)</f>
        <v>0</v>
      </c>
      <c r="BF153" s="234">
        <f>IF(N153="snížená",J153,0)</f>
        <v>0</v>
      </c>
      <c r="BG153" s="234">
        <f>IF(N153="zákl. přenesená",J153,0)</f>
        <v>0</v>
      </c>
      <c r="BH153" s="234">
        <f>IF(N153="sníž. přenesená",J153,0)</f>
        <v>0</v>
      </c>
      <c r="BI153" s="234">
        <f>IF(N153="nulová",J153,0)</f>
        <v>0</v>
      </c>
      <c r="BJ153" s="18" t="s">
        <v>84</v>
      </c>
      <c r="BK153" s="234">
        <f>ROUND(I153*H153,2)</f>
        <v>0</v>
      </c>
      <c r="BL153" s="18" t="s">
        <v>146</v>
      </c>
      <c r="BM153" s="233" t="s">
        <v>873</v>
      </c>
    </row>
    <row r="154" s="13" customFormat="1">
      <c r="A154" s="13"/>
      <c r="B154" s="235"/>
      <c r="C154" s="236"/>
      <c r="D154" s="237" t="s">
        <v>148</v>
      </c>
      <c r="E154" s="238" t="s">
        <v>30</v>
      </c>
      <c r="F154" s="239" t="s">
        <v>874</v>
      </c>
      <c r="G154" s="236"/>
      <c r="H154" s="240">
        <v>0.54000000000000004</v>
      </c>
      <c r="I154" s="241"/>
      <c r="J154" s="236"/>
      <c r="K154" s="236"/>
      <c r="L154" s="242"/>
      <c r="M154" s="243"/>
      <c r="N154" s="244"/>
      <c r="O154" s="244"/>
      <c r="P154" s="244"/>
      <c r="Q154" s="244"/>
      <c r="R154" s="244"/>
      <c r="S154" s="244"/>
      <c r="T154" s="24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6" t="s">
        <v>148</v>
      </c>
      <c r="AU154" s="246" t="s">
        <v>87</v>
      </c>
      <c r="AV154" s="13" t="s">
        <v>87</v>
      </c>
      <c r="AW154" s="13" t="s">
        <v>37</v>
      </c>
      <c r="AX154" s="13" t="s">
        <v>76</v>
      </c>
      <c r="AY154" s="246" t="s">
        <v>139</v>
      </c>
    </row>
    <row r="155" s="14" customFormat="1">
      <c r="A155" s="14"/>
      <c r="B155" s="247"/>
      <c r="C155" s="248"/>
      <c r="D155" s="237" t="s">
        <v>148</v>
      </c>
      <c r="E155" s="249" t="s">
        <v>30</v>
      </c>
      <c r="F155" s="250" t="s">
        <v>150</v>
      </c>
      <c r="G155" s="248"/>
      <c r="H155" s="251">
        <v>0.54000000000000004</v>
      </c>
      <c r="I155" s="252"/>
      <c r="J155" s="248"/>
      <c r="K155" s="248"/>
      <c r="L155" s="253"/>
      <c r="M155" s="254"/>
      <c r="N155" s="255"/>
      <c r="O155" s="255"/>
      <c r="P155" s="255"/>
      <c r="Q155" s="255"/>
      <c r="R155" s="255"/>
      <c r="S155" s="255"/>
      <c r="T155" s="256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7" t="s">
        <v>148</v>
      </c>
      <c r="AU155" s="257" t="s">
        <v>87</v>
      </c>
      <c r="AV155" s="14" t="s">
        <v>146</v>
      </c>
      <c r="AW155" s="14" t="s">
        <v>37</v>
      </c>
      <c r="AX155" s="14" t="s">
        <v>84</v>
      </c>
      <c r="AY155" s="257" t="s">
        <v>139</v>
      </c>
    </row>
    <row r="156" s="12" customFormat="1" ht="22.8" customHeight="1">
      <c r="A156" s="12"/>
      <c r="B156" s="206"/>
      <c r="C156" s="207"/>
      <c r="D156" s="208" t="s">
        <v>75</v>
      </c>
      <c r="E156" s="220" t="s">
        <v>87</v>
      </c>
      <c r="F156" s="220" t="s">
        <v>317</v>
      </c>
      <c r="G156" s="207"/>
      <c r="H156" s="207"/>
      <c r="I156" s="210"/>
      <c r="J156" s="221">
        <f>BK156</f>
        <v>0</v>
      </c>
      <c r="K156" s="207"/>
      <c r="L156" s="212"/>
      <c r="M156" s="213"/>
      <c r="N156" s="214"/>
      <c r="O156" s="214"/>
      <c r="P156" s="215">
        <f>SUM(P157:P159)</f>
        <v>0</v>
      </c>
      <c r="Q156" s="214"/>
      <c r="R156" s="215">
        <f>SUM(R157:R159)</f>
        <v>16.3752</v>
      </c>
      <c r="S156" s="214"/>
      <c r="T156" s="216">
        <f>SUM(T157:T159)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7" t="s">
        <v>84</v>
      </c>
      <c r="AT156" s="218" t="s">
        <v>75</v>
      </c>
      <c r="AU156" s="218" t="s">
        <v>84</v>
      </c>
      <c r="AY156" s="217" t="s">
        <v>139</v>
      </c>
      <c r="BK156" s="219">
        <f>SUM(BK157:BK159)</f>
        <v>0</v>
      </c>
    </row>
    <row r="157" s="2" customFormat="1" ht="21.75" customHeight="1">
      <c r="A157" s="40"/>
      <c r="B157" s="41"/>
      <c r="C157" s="222" t="s">
        <v>7</v>
      </c>
      <c r="D157" s="222" t="s">
        <v>141</v>
      </c>
      <c r="E157" s="223" t="s">
        <v>319</v>
      </c>
      <c r="F157" s="224" t="s">
        <v>320</v>
      </c>
      <c r="G157" s="225" t="s">
        <v>185</v>
      </c>
      <c r="H157" s="226">
        <v>80</v>
      </c>
      <c r="I157" s="227"/>
      <c r="J157" s="228">
        <f>ROUND(I157*H157,2)</f>
        <v>0</v>
      </c>
      <c r="K157" s="224" t="s">
        <v>145</v>
      </c>
      <c r="L157" s="46"/>
      <c r="M157" s="229" t="s">
        <v>30</v>
      </c>
      <c r="N157" s="230" t="s">
        <v>47</v>
      </c>
      <c r="O157" s="86"/>
      <c r="P157" s="231">
        <f>O157*H157</f>
        <v>0</v>
      </c>
      <c r="Q157" s="231">
        <v>0.20469000000000001</v>
      </c>
      <c r="R157" s="231">
        <f>Q157*H157</f>
        <v>16.3752</v>
      </c>
      <c r="S157" s="231">
        <v>0</v>
      </c>
      <c r="T157" s="232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33" t="s">
        <v>146</v>
      </c>
      <c r="AT157" s="233" t="s">
        <v>141</v>
      </c>
      <c r="AU157" s="233" t="s">
        <v>87</v>
      </c>
      <c r="AY157" s="18" t="s">
        <v>139</v>
      </c>
      <c r="BE157" s="234">
        <f>IF(N157="základní",J157,0)</f>
        <v>0</v>
      </c>
      <c r="BF157" s="234">
        <f>IF(N157="snížená",J157,0)</f>
        <v>0</v>
      </c>
      <c r="BG157" s="234">
        <f>IF(N157="zákl. přenesená",J157,0)</f>
        <v>0</v>
      </c>
      <c r="BH157" s="234">
        <f>IF(N157="sníž. přenesená",J157,0)</f>
        <v>0</v>
      </c>
      <c r="BI157" s="234">
        <f>IF(N157="nulová",J157,0)</f>
        <v>0</v>
      </c>
      <c r="BJ157" s="18" t="s">
        <v>84</v>
      </c>
      <c r="BK157" s="234">
        <f>ROUND(I157*H157,2)</f>
        <v>0</v>
      </c>
      <c r="BL157" s="18" t="s">
        <v>146</v>
      </c>
      <c r="BM157" s="233" t="s">
        <v>875</v>
      </c>
    </row>
    <row r="158" s="13" customFormat="1">
      <c r="A158" s="13"/>
      <c r="B158" s="235"/>
      <c r="C158" s="236"/>
      <c r="D158" s="237" t="s">
        <v>148</v>
      </c>
      <c r="E158" s="238" t="s">
        <v>30</v>
      </c>
      <c r="F158" s="239" t="s">
        <v>876</v>
      </c>
      <c r="G158" s="236"/>
      <c r="H158" s="240">
        <v>80</v>
      </c>
      <c r="I158" s="241"/>
      <c r="J158" s="236"/>
      <c r="K158" s="236"/>
      <c r="L158" s="242"/>
      <c r="M158" s="243"/>
      <c r="N158" s="244"/>
      <c r="O158" s="244"/>
      <c r="P158" s="244"/>
      <c r="Q158" s="244"/>
      <c r="R158" s="244"/>
      <c r="S158" s="244"/>
      <c r="T158" s="24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6" t="s">
        <v>148</v>
      </c>
      <c r="AU158" s="246" t="s">
        <v>87</v>
      </c>
      <c r="AV158" s="13" t="s">
        <v>87</v>
      </c>
      <c r="AW158" s="13" t="s">
        <v>37</v>
      </c>
      <c r="AX158" s="13" t="s">
        <v>76</v>
      </c>
      <c r="AY158" s="246" t="s">
        <v>139</v>
      </c>
    </row>
    <row r="159" s="14" customFormat="1">
      <c r="A159" s="14"/>
      <c r="B159" s="247"/>
      <c r="C159" s="248"/>
      <c r="D159" s="237" t="s">
        <v>148</v>
      </c>
      <c r="E159" s="249" t="s">
        <v>30</v>
      </c>
      <c r="F159" s="250" t="s">
        <v>150</v>
      </c>
      <c r="G159" s="248"/>
      <c r="H159" s="251">
        <v>80</v>
      </c>
      <c r="I159" s="252"/>
      <c r="J159" s="248"/>
      <c r="K159" s="248"/>
      <c r="L159" s="253"/>
      <c r="M159" s="254"/>
      <c r="N159" s="255"/>
      <c r="O159" s="255"/>
      <c r="P159" s="255"/>
      <c r="Q159" s="255"/>
      <c r="R159" s="255"/>
      <c r="S159" s="255"/>
      <c r="T159" s="256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7" t="s">
        <v>148</v>
      </c>
      <c r="AU159" s="257" t="s">
        <v>87</v>
      </c>
      <c r="AV159" s="14" t="s">
        <v>146</v>
      </c>
      <c r="AW159" s="14" t="s">
        <v>37</v>
      </c>
      <c r="AX159" s="14" t="s">
        <v>84</v>
      </c>
      <c r="AY159" s="257" t="s">
        <v>139</v>
      </c>
    </row>
    <row r="160" s="12" customFormat="1" ht="22.8" customHeight="1">
      <c r="A160" s="12"/>
      <c r="B160" s="206"/>
      <c r="C160" s="207"/>
      <c r="D160" s="208" t="s">
        <v>75</v>
      </c>
      <c r="E160" s="220" t="s">
        <v>146</v>
      </c>
      <c r="F160" s="220" t="s">
        <v>323</v>
      </c>
      <c r="G160" s="207"/>
      <c r="H160" s="207"/>
      <c r="I160" s="210"/>
      <c r="J160" s="221">
        <f>BK160</f>
        <v>0</v>
      </c>
      <c r="K160" s="207"/>
      <c r="L160" s="212"/>
      <c r="M160" s="213"/>
      <c r="N160" s="214"/>
      <c r="O160" s="214"/>
      <c r="P160" s="215">
        <f>SUM(P161:P163)</f>
        <v>0</v>
      </c>
      <c r="Q160" s="214"/>
      <c r="R160" s="215">
        <f>SUM(R161:R163)</f>
        <v>24.201856000000003</v>
      </c>
      <c r="S160" s="214"/>
      <c r="T160" s="216">
        <f>SUM(T161:T163)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7" t="s">
        <v>84</v>
      </c>
      <c r="AT160" s="218" t="s">
        <v>75</v>
      </c>
      <c r="AU160" s="218" t="s">
        <v>84</v>
      </c>
      <c r="AY160" s="217" t="s">
        <v>139</v>
      </c>
      <c r="BK160" s="219">
        <f>SUM(BK161:BK163)</f>
        <v>0</v>
      </c>
    </row>
    <row r="161" s="2" customFormat="1" ht="16.5" customHeight="1">
      <c r="A161" s="40"/>
      <c r="B161" s="41"/>
      <c r="C161" s="222" t="s">
        <v>266</v>
      </c>
      <c r="D161" s="222" t="s">
        <v>141</v>
      </c>
      <c r="E161" s="223" t="s">
        <v>335</v>
      </c>
      <c r="F161" s="224" t="s">
        <v>877</v>
      </c>
      <c r="G161" s="225" t="s">
        <v>197</v>
      </c>
      <c r="H161" s="226">
        <v>12.800000000000001</v>
      </c>
      <c r="I161" s="227"/>
      <c r="J161" s="228">
        <f>ROUND(I161*H161,2)</f>
        <v>0</v>
      </c>
      <c r="K161" s="224" t="s">
        <v>145</v>
      </c>
      <c r="L161" s="46"/>
      <c r="M161" s="229" t="s">
        <v>30</v>
      </c>
      <c r="N161" s="230" t="s">
        <v>47</v>
      </c>
      <c r="O161" s="86"/>
      <c r="P161" s="231">
        <f>O161*H161</f>
        <v>0</v>
      </c>
      <c r="Q161" s="231">
        <v>1.8907700000000001</v>
      </c>
      <c r="R161" s="231">
        <f>Q161*H161</f>
        <v>24.201856000000003</v>
      </c>
      <c r="S161" s="231">
        <v>0</v>
      </c>
      <c r="T161" s="232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33" t="s">
        <v>146</v>
      </c>
      <c r="AT161" s="233" t="s">
        <v>141</v>
      </c>
      <c r="AU161" s="233" t="s">
        <v>87</v>
      </c>
      <c r="AY161" s="18" t="s">
        <v>139</v>
      </c>
      <c r="BE161" s="234">
        <f>IF(N161="základní",J161,0)</f>
        <v>0</v>
      </c>
      <c r="BF161" s="234">
        <f>IF(N161="snížená",J161,0)</f>
        <v>0</v>
      </c>
      <c r="BG161" s="234">
        <f>IF(N161="zákl. přenesená",J161,0)</f>
        <v>0</v>
      </c>
      <c r="BH161" s="234">
        <f>IF(N161="sníž. přenesená",J161,0)</f>
        <v>0</v>
      </c>
      <c r="BI161" s="234">
        <f>IF(N161="nulová",J161,0)</f>
        <v>0</v>
      </c>
      <c r="BJ161" s="18" t="s">
        <v>84</v>
      </c>
      <c r="BK161" s="234">
        <f>ROUND(I161*H161,2)</f>
        <v>0</v>
      </c>
      <c r="BL161" s="18" t="s">
        <v>146</v>
      </c>
      <c r="BM161" s="233" t="s">
        <v>878</v>
      </c>
    </row>
    <row r="162" s="13" customFormat="1">
      <c r="A162" s="13"/>
      <c r="B162" s="235"/>
      <c r="C162" s="236"/>
      <c r="D162" s="237" t="s">
        <v>148</v>
      </c>
      <c r="E162" s="238" t="s">
        <v>30</v>
      </c>
      <c r="F162" s="239" t="s">
        <v>879</v>
      </c>
      <c r="G162" s="236"/>
      <c r="H162" s="240">
        <v>12.800000000000001</v>
      </c>
      <c r="I162" s="241"/>
      <c r="J162" s="236"/>
      <c r="K162" s="236"/>
      <c r="L162" s="242"/>
      <c r="M162" s="243"/>
      <c r="N162" s="244"/>
      <c r="O162" s="244"/>
      <c r="P162" s="244"/>
      <c r="Q162" s="244"/>
      <c r="R162" s="244"/>
      <c r="S162" s="244"/>
      <c r="T162" s="24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6" t="s">
        <v>148</v>
      </c>
      <c r="AU162" s="246" t="s">
        <v>87</v>
      </c>
      <c r="AV162" s="13" t="s">
        <v>87</v>
      </c>
      <c r="AW162" s="13" t="s">
        <v>37</v>
      </c>
      <c r="AX162" s="13" t="s">
        <v>76</v>
      </c>
      <c r="AY162" s="246" t="s">
        <v>139</v>
      </c>
    </row>
    <row r="163" s="14" customFormat="1">
      <c r="A163" s="14"/>
      <c r="B163" s="247"/>
      <c r="C163" s="248"/>
      <c r="D163" s="237" t="s">
        <v>148</v>
      </c>
      <c r="E163" s="249" t="s">
        <v>30</v>
      </c>
      <c r="F163" s="250" t="s">
        <v>150</v>
      </c>
      <c r="G163" s="248"/>
      <c r="H163" s="251">
        <v>12.800000000000001</v>
      </c>
      <c r="I163" s="252"/>
      <c r="J163" s="248"/>
      <c r="K163" s="248"/>
      <c r="L163" s="253"/>
      <c r="M163" s="254"/>
      <c r="N163" s="255"/>
      <c r="O163" s="255"/>
      <c r="P163" s="255"/>
      <c r="Q163" s="255"/>
      <c r="R163" s="255"/>
      <c r="S163" s="255"/>
      <c r="T163" s="256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7" t="s">
        <v>148</v>
      </c>
      <c r="AU163" s="257" t="s">
        <v>87</v>
      </c>
      <c r="AV163" s="14" t="s">
        <v>146</v>
      </c>
      <c r="AW163" s="14" t="s">
        <v>37</v>
      </c>
      <c r="AX163" s="14" t="s">
        <v>84</v>
      </c>
      <c r="AY163" s="257" t="s">
        <v>139</v>
      </c>
    </row>
    <row r="164" s="12" customFormat="1" ht="22.8" customHeight="1">
      <c r="A164" s="12"/>
      <c r="B164" s="206"/>
      <c r="C164" s="207"/>
      <c r="D164" s="208" t="s">
        <v>75</v>
      </c>
      <c r="E164" s="220" t="s">
        <v>182</v>
      </c>
      <c r="F164" s="220" t="s">
        <v>397</v>
      </c>
      <c r="G164" s="207"/>
      <c r="H164" s="207"/>
      <c r="I164" s="210"/>
      <c r="J164" s="221">
        <f>BK164</f>
        <v>0</v>
      </c>
      <c r="K164" s="207"/>
      <c r="L164" s="212"/>
      <c r="M164" s="213"/>
      <c r="N164" s="214"/>
      <c r="O164" s="214"/>
      <c r="P164" s="215">
        <f>SUM(P165:P231)</f>
        <v>0</v>
      </c>
      <c r="Q164" s="214"/>
      <c r="R164" s="215">
        <f>SUM(R165:R231)</f>
        <v>4.7290804000000008</v>
      </c>
      <c r="S164" s="214"/>
      <c r="T164" s="216">
        <f>SUM(T165:T231)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7" t="s">
        <v>84</v>
      </c>
      <c r="AT164" s="218" t="s">
        <v>75</v>
      </c>
      <c r="AU164" s="218" t="s">
        <v>84</v>
      </c>
      <c r="AY164" s="217" t="s">
        <v>139</v>
      </c>
      <c r="BK164" s="219">
        <f>SUM(BK165:BK231)</f>
        <v>0</v>
      </c>
    </row>
    <row r="165" s="2" customFormat="1" ht="21.75" customHeight="1">
      <c r="A165" s="40"/>
      <c r="B165" s="41"/>
      <c r="C165" s="222" t="s">
        <v>272</v>
      </c>
      <c r="D165" s="222" t="s">
        <v>141</v>
      </c>
      <c r="E165" s="223" t="s">
        <v>880</v>
      </c>
      <c r="F165" s="224" t="s">
        <v>881</v>
      </c>
      <c r="G165" s="225" t="s">
        <v>185</v>
      </c>
      <c r="H165" s="226">
        <v>80</v>
      </c>
      <c r="I165" s="227"/>
      <c r="J165" s="228">
        <f>ROUND(I165*H165,2)</f>
        <v>0</v>
      </c>
      <c r="K165" s="224" t="s">
        <v>145</v>
      </c>
      <c r="L165" s="46"/>
      <c r="M165" s="229" t="s">
        <v>30</v>
      </c>
      <c r="N165" s="230" t="s">
        <v>47</v>
      </c>
      <c r="O165" s="86"/>
      <c r="P165" s="231">
        <f>O165*H165</f>
        <v>0</v>
      </c>
      <c r="Q165" s="231">
        <v>0</v>
      </c>
      <c r="R165" s="231">
        <f>Q165*H165</f>
        <v>0</v>
      </c>
      <c r="S165" s="231">
        <v>0</v>
      </c>
      <c r="T165" s="232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33" t="s">
        <v>146</v>
      </c>
      <c r="AT165" s="233" t="s">
        <v>141</v>
      </c>
      <c r="AU165" s="233" t="s">
        <v>87</v>
      </c>
      <c r="AY165" s="18" t="s">
        <v>139</v>
      </c>
      <c r="BE165" s="234">
        <f>IF(N165="základní",J165,0)</f>
        <v>0</v>
      </c>
      <c r="BF165" s="234">
        <f>IF(N165="snížená",J165,0)</f>
        <v>0</v>
      </c>
      <c r="BG165" s="234">
        <f>IF(N165="zákl. přenesená",J165,0)</f>
        <v>0</v>
      </c>
      <c r="BH165" s="234">
        <f>IF(N165="sníž. přenesená",J165,0)</f>
        <v>0</v>
      </c>
      <c r="BI165" s="234">
        <f>IF(N165="nulová",J165,0)</f>
        <v>0</v>
      </c>
      <c r="BJ165" s="18" t="s">
        <v>84</v>
      </c>
      <c r="BK165" s="234">
        <f>ROUND(I165*H165,2)</f>
        <v>0</v>
      </c>
      <c r="BL165" s="18" t="s">
        <v>146</v>
      </c>
      <c r="BM165" s="233" t="s">
        <v>882</v>
      </c>
    </row>
    <row r="166" s="13" customFormat="1">
      <c r="A166" s="13"/>
      <c r="B166" s="235"/>
      <c r="C166" s="236"/>
      <c r="D166" s="237" t="s">
        <v>148</v>
      </c>
      <c r="E166" s="238" t="s">
        <v>30</v>
      </c>
      <c r="F166" s="239" t="s">
        <v>883</v>
      </c>
      <c r="G166" s="236"/>
      <c r="H166" s="240">
        <v>80</v>
      </c>
      <c r="I166" s="241"/>
      <c r="J166" s="236"/>
      <c r="K166" s="236"/>
      <c r="L166" s="242"/>
      <c r="M166" s="243"/>
      <c r="N166" s="244"/>
      <c r="O166" s="244"/>
      <c r="P166" s="244"/>
      <c r="Q166" s="244"/>
      <c r="R166" s="244"/>
      <c r="S166" s="244"/>
      <c r="T166" s="24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6" t="s">
        <v>148</v>
      </c>
      <c r="AU166" s="246" t="s">
        <v>87</v>
      </c>
      <c r="AV166" s="13" t="s">
        <v>87</v>
      </c>
      <c r="AW166" s="13" t="s">
        <v>37</v>
      </c>
      <c r="AX166" s="13" t="s">
        <v>76</v>
      </c>
      <c r="AY166" s="246" t="s">
        <v>139</v>
      </c>
    </row>
    <row r="167" s="14" customFormat="1">
      <c r="A167" s="14"/>
      <c r="B167" s="247"/>
      <c r="C167" s="248"/>
      <c r="D167" s="237" t="s">
        <v>148</v>
      </c>
      <c r="E167" s="249" t="s">
        <v>30</v>
      </c>
      <c r="F167" s="250" t="s">
        <v>150</v>
      </c>
      <c r="G167" s="248"/>
      <c r="H167" s="251">
        <v>80</v>
      </c>
      <c r="I167" s="252"/>
      <c r="J167" s="248"/>
      <c r="K167" s="248"/>
      <c r="L167" s="253"/>
      <c r="M167" s="254"/>
      <c r="N167" s="255"/>
      <c r="O167" s="255"/>
      <c r="P167" s="255"/>
      <c r="Q167" s="255"/>
      <c r="R167" s="255"/>
      <c r="S167" s="255"/>
      <c r="T167" s="256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7" t="s">
        <v>148</v>
      </c>
      <c r="AU167" s="257" t="s">
        <v>87</v>
      </c>
      <c r="AV167" s="14" t="s">
        <v>146</v>
      </c>
      <c r="AW167" s="14" t="s">
        <v>37</v>
      </c>
      <c r="AX167" s="14" t="s">
        <v>84</v>
      </c>
      <c r="AY167" s="257" t="s">
        <v>139</v>
      </c>
    </row>
    <row r="168" s="2" customFormat="1" ht="16.5" customHeight="1">
      <c r="A168" s="40"/>
      <c r="B168" s="41"/>
      <c r="C168" s="268" t="s">
        <v>278</v>
      </c>
      <c r="D168" s="268" t="s">
        <v>273</v>
      </c>
      <c r="E168" s="269" t="s">
        <v>884</v>
      </c>
      <c r="F168" s="270" t="s">
        <v>885</v>
      </c>
      <c r="G168" s="271" t="s">
        <v>185</v>
      </c>
      <c r="H168" s="272">
        <v>80.799999999999997</v>
      </c>
      <c r="I168" s="273"/>
      <c r="J168" s="274">
        <f>ROUND(I168*H168,2)</f>
        <v>0</v>
      </c>
      <c r="K168" s="270" t="s">
        <v>30</v>
      </c>
      <c r="L168" s="275"/>
      <c r="M168" s="276" t="s">
        <v>30</v>
      </c>
      <c r="N168" s="277" t="s">
        <v>47</v>
      </c>
      <c r="O168" s="86"/>
      <c r="P168" s="231">
        <f>O168*H168</f>
        <v>0</v>
      </c>
      <c r="Q168" s="231">
        <v>0.00027999999999999998</v>
      </c>
      <c r="R168" s="231">
        <f>Q168*H168</f>
        <v>0.022623999999999998</v>
      </c>
      <c r="S168" s="231">
        <v>0</v>
      </c>
      <c r="T168" s="232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33" t="s">
        <v>182</v>
      </c>
      <c r="AT168" s="233" t="s">
        <v>273</v>
      </c>
      <c r="AU168" s="233" t="s">
        <v>87</v>
      </c>
      <c r="AY168" s="18" t="s">
        <v>139</v>
      </c>
      <c r="BE168" s="234">
        <f>IF(N168="základní",J168,0)</f>
        <v>0</v>
      </c>
      <c r="BF168" s="234">
        <f>IF(N168="snížená",J168,0)</f>
        <v>0</v>
      </c>
      <c r="BG168" s="234">
        <f>IF(N168="zákl. přenesená",J168,0)</f>
        <v>0</v>
      </c>
      <c r="BH168" s="234">
        <f>IF(N168="sníž. přenesená",J168,0)</f>
        <v>0</v>
      </c>
      <c r="BI168" s="234">
        <f>IF(N168="nulová",J168,0)</f>
        <v>0</v>
      </c>
      <c r="BJ168" s="18" t="s">
        <v>84</v>
      </c>
      <c r="BK168" s="234">
        <f>ROUND(I168*H168,2)</f>
        <v>0</v>
      </c>
      <c r="BL168" s="18" t="s">
        <v>146</v>
      </c>
      <c r="BM168" s="233" t="s">
        <v>886</v>
      </c>
    </row>
    <row r="169" s="13" customFormat="1">
      <c r="A169" s="13"/>
      <c r="B169" s="235"/>
      <c r="C169" s="236"/>
      <c r="D169" s="237" t="s">
        <v>148</v>
      </c>
      <c r="E169" s="238" t="s">
        <v>30</v>
      </c>
      <c r="F169" s="239" t="s">
        <v>887</v>
      </c>
      <c r="G169" s="236"/>
      <c r="H169" s="240">
        <v>80.799999999999997</v>
      </c>
      <c r="I169" s="241"/>
      <c r="J169" s="236"/>
      <c r="K169" s="236"/>
      <c r="L169" s="242"/>
      <c r="M169" s="243"/>
      <c r="N169" s="244"/>
      <c r="O169" s="244"/>
      <c r="P169" s="244"/>
      <c r="Q169" s="244"/>
      <c r="R169" s="244"/>
      <c r="S169" s="244"/>
      <c r="T169" s="24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6" t="s">
        <v>148</v>
      </c>
      <c r="AU169" s="246" t="s">
        <v>87</v>
      </c>
      <c r="AV169" s="13" t="s">
        <v>87</v>
      </c>
      <c r="AW169" s="13" t="s">
        <v>37</v>
      </c>
      <c r="AX169" s="13" t="s">
        <v>76</v>
      </c>
      <c r="AY169" s="246" t="s">
        <v>139</v>
      </c>
    </row>
    <row r="170" s="14" customFormat="1">
      <c r="A170" s="14"/>
      <c r="B170" s="247"/>
      <c r="C170" s="248"/>
      <c r="D170" s="237" t="s">
        <v>148</v>
      </c>
      <c r="E170" s="249" t="s">
        <v>30</v>
      </c>
      <c r="F170" s="250" t="s">
        <v>150</v>
      </c>
      <c r="G170" s="248"/>
      <c r="H170" s="251">
        <v>80.799999999999997</v>
      </c>
      <c r="I170" s="252"/>
      <c r="J170" s="248"/>
      <c r="K170" s="248"/>
      <c r="L170" s="253"/>
      <c r="M170" s="254"/>
      <c r="N170" s="255"/>
      <c r="O170" s="255"/>
      <c r="P170" s="255"/>
      <c r="Q170" s="255"/>
      <c r="R170" s="255"/>
      <c r="S170" s="255"/>
      <c r="T170" s="256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7" t="s">
        <v>148</v>
      </c>
      <c r="AU170" s="257" t="s">
        <v>87</v>
      </c>
      <c r="AV170" s="14" t="s">
        <v>146</v>
      </c>
      <c r="AW170" s="14" t="s">
        <v>37</v>
      </c>
      <c r="AX170" s="14" t="s">
        <v>84</v>
      </c>
      <c r="AY170" s="257" t="s">
        <v>139</v>
      </c>
    </row>
    <row r="171" s="2" customFormat="1" ht="21.75" customHeight="1">
      <c r="A171" s="40"/>
      <c r="B171" s="41"/>
      <c r="C171" s="222" t="s">
        <v>283</v>
      </c>
      <c r="D171" s="222" t="s">
        <v>141</v>
      </c>
      <c r="E171" s="223" t="s">
        <v>888</v>
      </c>
      <c r="F171" s="224" t="s">
        <v>889</v>
      </c>
      <c r="G171" s="225" t="s">
        <v>401</v>
      </c>
      <c r="H171" s="226">
        <v>58</v>
      </c>
      <c r="I171" s="227"/>
      <c r="J171" s="228">
        <f>ROUND(I171*H171,2)</f>
        <v>0</v>
      </c>
      <c r="K171" s="224" t="s">
        <v>145</v>
      </c>
      <c r="L171" s="46"/>
      <c r="M171" s="229" t="s">
        <v>30</v>
      </c>
      <c r="N171" s="230" t="s">
        <v>47</v>
      </c>
      <c r="O171" s="86"/>
      <c r="P171" s="231">
        <f>O171*H171</f>
        <v>0</v>
      </c>
      <c r="Q171" s="231">
        <v>0</v>
      </c>
      <c r="R171" s="231">
        <f>Q171*H171</f>
        <v>0</v>
      </c>
      <c r="S171" s="231">
        <v>0</v>
      </c>
      <c r="T171" s="232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33" t="s">
        <v>146</v>
      </c>
      <c r="AT171" s="233" t="s">
        <v>141</v>
      </c>
      <c r="AU171" s="233" t="s">
        <v>87</v>
      </c>
      <c r="AY171" s="18" t="s">
        <v>139</v>
      </c>
      <c r="BE171" s="234">
        <f>IF(N171="základní",J171,0)</f>
        <v>0</v>
      </c>
      <c r="BF171" s="234">
        <f>IF(N171="snížená",J171,0)</f>
        <v>0</v>
      </c>
      <c r="BG171" s="234">
        <f>IF(N171="zákl. přenesená",J171,0)</f>
        <v>0</v>
      </c>
      <c r="BH171" s="234">
        <f>IF(N171="sníž. přenesená",J171,0)</f>
        <v>0</v>
      </c>
      <c r="BI171" s="234">
        <f>IF(N171="nulová",J171,0)</f>
        <v>0</v>
      </c>
      <c r="BJ171" s="18" t="s">
        <v>84</v>
      </c>
      <c r="BK171" s="234">
        <f>ROUND(I171*H171,2)</f>
        <v>0</v>
      </c>
      <c r="BL171" s="18" t="s">
        <v>146</v>
      </c>
      <c r="BM171" s="233" t="s">
        <v>890</v>
      </c>
    </row>
    <row r="172" s="13" customFormat="1">
      <c r="A172" s="13"/>
      <c r="B172" s="235"/>
      <c r="C172" s="236"/>
      <c r="D172" s="237" t="s">
        <v>148</v>
      </c>
      <c r="E172" s="238" t="s">
        <v>30</v>
      </c>
      <c r="F172" s="239" t="s">
        <v>891</v>
      </c>
      <c r="G172" s="236"/>
      <c r="H172" s="240">
        <v>58</v>
      </c>
      <c r="I172" s="241"/>
      <c r="J172" s="236"/>
      <c r="K172" s="236"/>
      <c r="L172" s="242"/>
      <c r="M172" s="243"/>
      <c r="N172" s="244"/>
      <c r="O172" s="244"/>
      <c r="P172" s="244"/>
      <c r="Q172" s="244"/>
      <c r="R172" s="244"/>
      <c r="S172" s="244"/>
      <c r="T172" s="24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6" t="s">
        <v>148</v>
      </c>
      <c r="AU172" s="246" t="s">
        <v>87</v>
      </c>
      <c r="AV172" s="13" t="s">
        <v>87</v>
      </c>
      <c r="AW172" s="13" t="s">
        <v>37</v>
      </c>
      <c r="AX172" s="13" t="s">
        <v>76</v>
      </c>
      <c r="AY172" s="246" t="s">
        <v>139</v>
      </c>
    </row>
    <row r="173" s="14" customFormat="1">
      <c r="A173" s="14"/>
      <c r="B173" s="247"/>
      <c r="C173" s="248"/>
      <c r="D173" s="237" t="s">
        <v>148</v>
      </c>
      <c r="E173" s="249" t="s">
        <v>30</v>
      </c>
      <c r="F173" s="250" t="s">
        <v>150</v>
      </c>
      <c r="G173" s="248"/>
      <c r="H173" s="251">
        <v>58</v>
      </c>
      <c r="I173" s="252"/>
      <c r="J173" s="248"/>
      <c r="K173" s="248"/>
      <c r="L173" s="253"/>
      <c r="M173" s="254"/>
      <c r="N173" s="255"/>
      <c r="O173" s="255"/>
      <c r="P173" s="255"/>
      <c r="Q173" s="255"/>
      <c r="R173" s="255"/>
      <c r="S173" s="255"/>
      <c r="T173" s="256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7" t="s">
        <v>148</v>
      </c>
      <c r="AU173" s="257" t="s">
        <v>87</v>
      </c>
      <c r="AV173" s="14" t="s">
        <v>146</v>
      </c>
      <c r="AW173" s="14" t="s">
        <v>37</v>
      </c>
      <c r="AX173" s="14" t="s">
        <v>84</v>
      </c>
      <c r="AY173" s="257" t="s">
        <v>139</v>
      </c>
    </row>
    <row r="174" s="2" customFormat="1" ht="22.5" customHeight="1">
      <c r="A174" s="40"/>
      <c r="B174" s="41"/>
      <c r="C174" s="268" t="s">
        <v>289</v>
      </c>
      <c r="D174" s="268" t="s">
        <v>273</v>
      </c>
      <c r="E174" s="269" t="s">
        <v>892</v>
      </c>
      <c r="F174" s="270" t="s">
        <v>893</v>
      </c>
      <c r="G174" s="271" t="s">
        <v>401</v>
      </c>
      <c r="H174" s="272">
        <v>29.289999999999999</v>
      </c>
      <c r="I174" s="273"/>
      <c r="J174" s="274">
        <f>ROUND(I174*H174,2)</f>
        <v>0</v>
      </c>
      <c r="K174" s="270" t="s">
        <v>30</v>
      </c>
      <c r="L174" s="275"/>
      <c r="M174" s="276" t="s">
        <v>30</v>
      </c>
      <c r="N174" s="277" t="s">
        <v>47</v>
      </c>
      <c r="O174" s="86"/>
      <c r="P174" s="231">
        <f>O174*H174</f>
        <v>0</v>
      </c>
      <c r="Q174" s="231">
        <v>8.0000000000000007E-05</v>
      </c>
      <c r="R174" s="231">
        <f>Q174*H174</f>
        <v>0.0023432000000000001</v>
      </c>
      <c r="S174" s="231">
        <v>0</v>
      </c>
      <c r="T174" s="232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33" t="s">
        <v>182</v>
      </c>
      <c r="AT174" s="233" t="s">
        <v>273</v>
      </c>
      <c r="AU174" s="233" t="s">
        <v>87</v>
      </c>
      <c r="AY174" s="18" t="s">
        <v>139</v>
      </c>
      <c r="BE174" s="234">
        <f>IF(N174="základní",J174,0)</f>
        <v>0</v>
      </c>
      <c r="BF174" s="234">
        <f>IF(N174="snížená",J174,0)</f>
        <v>0</v>
      </c>
      <c r="BG174" s="234">
        <f>IF(N174="zákl. přenesená",J174,0)</f>
        <v>0</v>
      </c>
      <c r="BH174" s="234">
        <f>IF(N174="sníž. přenesená",J174,0)</f>
        <v>0</v>
      </c>
      <c r="BI174" s="234">
        <f>IF(N174="nulová",J174,0)</f>
        <v>0</v>
      </c>
      <c r="BJ174" s="18" t="s">
        <v>84</v>
      </c>
      <c r="BK174" s="234">
        <f>ROUND(I174*H174,2)</f>
        <v>0</v>
      </c>
      <c r="BL174" s="18" t="s">
        <v>146</v>
      </c>
      <c r="BM174" s="233" t="s">
        <v>894</v>
      </c>
    </row>
    <row r="175" s="13" customFormat="1">
      <c r="A175" s="13"/>
      <c r="B175" s="235"/>
      <c r="C175" s="236"/>
      <c r="D175" s="237" t="s">
        <v>148</v>
      </c>
      <c r="E175" s="238" t="s">
        <v>30</v>
      </c>
      <c r="F175" s="239" t="s">
        <v>895</v>
      </c>
      <c r="G175" s="236"/>
      <c r="H175" s="240">
        <v>29.289999999999999</v>
      </c>
      <c r="I175" s="241"/>
      <c r="J175" s="236"/>
      <c r="K175" s="236"/>
      <c r="L175" s="242"/>
      <c r="M175" s="243"/>
      <c r="N175" s="244"/>
      <c r="O175" s="244"/>
      <c r="P175" s="244"/>
      <c r="Q175" s="244"/>
      <c r="R175" s="244"/>
      <c r="S175" s="244"/>
      <c r="T175" s="24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6" t="s">
        <v>148</v>
      </c>
      <c r="AU175" s="246" t="s">
        <v>87</v>
      </c>
      <c r="AV175" s="13" t="s">
        <v>87</v>
      </c>
      <c r="AW175" s="13" t="s">
        <v>37</v>
      </c>
      <c r="AX175" s="13" t="s">
        <v>76</v>
      </c>
      <c r="AY175" s="246" t="s">
        <v>139</v>
      </c>
    </row>
    <row r="176" s="14" customFormat="1">
      <c r="A176" s="14"/>
      <c r="B176" s="247"/>
      <c r="C176" s="248"/>
      <c r="D176" s="237" t="s">
        <v>148</v>
      </c>
      <c r="E176" s="249" t="s">
        <v>30</v>
      </c>
      <c r="F176" s="250" t="s">
        <v>150</v>
      </c>
      <c r="G176" s="248"/>
      <c r="H176" s="251">
        <v>29.289999999999999</v>
      </c>
      <c r="I176" s="252"/>
      <c r="J176" s="248"/>
      <c r="K176" s="248"/>
      <c r="L176" s="253"/>
      <c r="M176" s="254"/>
      <c r="N176" s="255"/>
      <c r="O176" s="255"/>
      <c r="P176" s="255"/>
      <c r="Q176" s="255"/>
      <c r="R176" s="255"/>
      <c r="S176" s="255"/>
      <c r="T176" s="256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7" t="s">
        <v>148</v>
      </c>
      <c r="AU176" s="257" t="s">
        <v>87</v>
      </c>
      <c r="AV176" s="14" t="s">
        <v>146</v>
      </c>
      <c r="AW176" s="14" t="s">
        <v>37</v>
      </c>
      <c r="AX176" s="14" t="s">
        <v>84</v>
      </c>
      <c r="AY176" s="257" t="s">
        <v>139</v>
      </c>
    </row>
    <row r="177" s="2" customFormat="1" ht="16.5" customHeight="1">
      <c r="A177" s="40"/>
      <c r="B177" s="41"/>
      <c r="C177" s="268" t="s">
        <v>295</v>
      </c>
      <c r="D177" s="268" t="s">
        <v>273</v>
      </c>
      <c r="E177" s="269" t="s">
        <v>896</v>
      </c>
      <c r="F177" s="270" t="s">
        <v>897</v>
      </c>
      <c r="G177" s="271" t="s">
        <v>185</v>
      </c>
      <c r="H177" s="272">
        <v>29.289999999999999</v>
      </c>
      <c r="I177" s="273"/>
      <c r="J177" s="274">
        <f>ROUND(I177*H177,2)</f>
        <v>0</v>
      </c>
      <c r="K177" s="270" t="s">
        <v>30</v>
      </c>
      <c r="L177" s="275"/>
      <c r="M177" s="276" t="s">
        <v>30</v>
      </c>
      <c r="N177" s="277" t="s">
        <v>47</v>
      </c>
      <c r="O177" s="86"/>
      <c r="P177" s="231">
        <f>O177*H177</f>
        <v>0</v>
      </c>
      <c r="Q177" s="231">
        <v>8.0000000000000007E-05</v>
      </c>
      <c r="R177" s="231">
        <f>Q177*H177</f>
        <v>0.0023432000000000001</v>
      </c>
      <c r="S177" s="231">
        <v>0</v>
      </c>
      <c r="T177" s="232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33" t="s">
        <v>182</v>
      </c>
      <c r="AT177" s="233" t="s">
        <v>273</v>
      </c>
      <c r="AU177" s="233" t="s">
        <v>87</v>
      </c>
      <c r="AY177" s="18" t="s">
        <v>139</v>
      </c>
      <c r="BE177" s="234">
        <f>IF(N177="základní",J177,0)</f>
        <v>0</v>
      </c>
      <c r="BF177" s="234">
        <f>IF(N177="snížená",J177,0)</f>
        <v>0</v>
      </c>
      <c r="BG177" s="234">
        <f>IF(N177="zákl. přenesená",J177,0)</f>
        <v>0</v>
      </c>
      <c r="BH177" s="234">
        <f>IF(N177="sníž. přenesená",J177,0)</f>
        <v>0</v>
      </c>
      <c r="BI177" s="234">
        <f>IF(N177="nulová",J177,0)</f>
        <v>0</v>
      </c>
      <c r="BJ177" s="18" t="s">
        <v>84</v>
      </c>
      <c r="BK177" s="234">
        <f>ROUND(I177*H177,2)</f>
        <v>0</v>
      </c>
      <c r="BL177" s="18" t="s">
        <v>146</v>
      </c>
      <c r="BM177" s="233" t="s">
        <v>898</v>
      </c>
    </row>
    <row r="178" s="13" customFormat="1">
      <c r="A178" s="13"/>
      <c r="B178" s="235"/>
      <c r="C178" s="236"/>
      <c r="D178" s="237" t="s">
        <v>148</v>
      </c>
      <c r="E178" s="238" t="s">
        <v>30</v>
      </c>
      <c r="F178" s="239" t="s">
        <v>895</v>
      </c>
      <c r="G178" s="236"/>
      <c r="H178" s="240">
        <v>29.289999999999999</v>
      </c>
      <c r="I178" s="241"/>
      <c r="J178" s="236"/>
      <c r="K178" s="236"/>
      <c r="L178" s="242"/>
      <c r="M178" s="243"/>
      <c r="N178" s="244"/>
      <c r="O178" s="244"/>
      <c r="P178" s="244"/>
      <c r="Q178" s="244"/>
      <c r="R178" s="244"/>
      <c r="S178" s="244"/>
      <c r="T178" s="24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6" t="s">
        <v>148</v>
      </c>
      <c r="AU178" s="246" t="s">
        <v>87</v>
      </c>
      <c r="AV178" s="13" t="s">
        <v>87</v>
      </c>
      <c r="AW178" s="13" t="s">
        <v>37</v>
      </c>
      <c r="AX178" s="13" t="s">
        <v>76</v>
      </c>
      <c r="AY178" s="246" t="s">
        <v>139</v>
      </c>
    </row>
    <row r="179" s="14" customFormat="1">
      <c r="A179" s="14"/>
      <c r="B179" s="247"/>
      <c r="C179" s="248"/>
      <c r="D179" s="237" t="s">
        <v>148</v>
      </c>
      <c r="E179" s="249" t="s">
        <v>30</v>
      </c>
      <c r="F179" s="250" t="s">
        <v>150</v>
      </c>
      <c r="G179" s="248"/>
      <c r="H179" s="251">
        <v>29.289999999999999</v>
      </c>
      <c r="I179" s="252"/>
      <c r="J179" s="248"/>
      <c r="K179" s="248"/>
      <c r="L179" s="253"/>
      <c r="M179" s="254"/>
      <c r="N179" s="255"/>
      <c r="O179" s="255"/>
      <c r="P179" s="255"/>
      <c r="Q179" s="255"/>
      <c r="R179" s="255"/>
      <c r="S179" s="255"/>
      <c r="T179" s="256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7" t="s">
        <v>148</v>
      </c>
      <c r="AU179" s="257" t="s">
        <v>87</v>
      </c>
      <c r="AV179" s="14" t="s">
        <v>146</v>
      </c>
      <c r="AW179" s="14" t="s">
        <v>37</v>
      </c>
      <c r="AX179" s="14" t="s">
        <v>84</v>
      </c>
      <c r="AY179" s="257" t="s">
        <v>139</v>
      </c>
    </row>
    <row r="180" s="2" customFormat="1" ht="16.5" customHeight="1">
      <c r="A180" s="40"/>
      <c r="B180" s="41"/>
      <c r="C180" s="222" t="s">
        <v>300</v>
      </c>
      <c r="D180" s="222" t="s">
        <v>141</v>
      </c>
      <c r="E180" s="223" t="s">
        <v>899</v>
      </c>
      <c r="F180" s="224" t="s">
        <v>900</v>
      </c>
      <c r="G180" s="225" t="s">
        <v>401</v>
      </c>
      <c r="H180" s="226">
        <v>29</v>
      </c>
      <c r="I180" s="227"/>
      <c r="J180" s="228">
        <f>ROUND(I180*H180,2)</f>
        <v>0</v>
      </c>
      <c r="K180" s="224" t="s">
        <v>145</v>
      </c>
      <c r="L180" s="46"/>
      <c r="M180" s="229" t="s">
        <v>30</v>
      </c>
      <c r="N180" s="230" t="s">
        <v>47</v>
      </c>
      <c r="O180" s="86"/>
      <c r="P180" s="231">
        <f>O180*H180</f>
        <v>0</v>
      </c>
      <c r="Q180" s="231">
        <v>0.00038000000000000002</v>
      </c>
      <c r="R180" s="231">
        <f>Q180*H180</f>
        <v>0.01102</v>
      </c>
      <c r="S180" s="231">
        <v>0</v>
      </c>
      <c r="T180" s="232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33" t="s">
        <v>146</v>
      </c>
      <c r="AT180" s="233" t="s">
        <v>141</v>
      </c>
      <c r="AU180" s="233" t="s">
        <v>87</v>
      </c>
      <c r="AY180" s="18" t="s">
        <v>139</v>
      </c>
      <c r="BE180" s="234">
        <f>IF(N180="základní",J180,0)</f>
        <v>0</v>
      </c>
      <c r="BF180" s="234">
        <f>IF(N180="snížená",J180,0)</f>
        <v>0</v>
      </c>
      <c r="BG180" s="234">
        <f>IF(N180="zákl. přenesená",J180,0)</f>
        <v>0</v>
      </c>
      <c r="BH180" s="234">
        <f>IF(N180="sníž. přenesená",J180,0)</f>
        <v>0</v>
      </c>
      <c r="BI180" s="234">
        <f>IF(N180="nulová",J180,0)</f>
        <v>0</v>
      </c>
      <c r="BJ180" s="18" t="s">
        <v>84</v>
      </c>
      <c r="BK180" s="234">
        <f>ROUND(I180*H180,2)</f>
        <v>0</v>
      </c>
      <c r="BL180" s="18" t="s">
        <v>146</v>
      </c>
      <c r="BM180" s="233" t="s">
        <v>901</v>
      </c>
    </row>
    <row r="181" s="13" customFormat="1">
      <c r="A181" s="13"/>
      <c r="B181" s="235"/>
      <c r="C181" s="236"/>
      <c r="D181" s="237" t="s">
        <v>148</v>
      </c>
      <c r="E181" s="238" t="s">
        <v>30</v>
      </c>
      <c r="F181" s="239" t="s">
        <v>902</v>
      </c>
      <c r="G181" s="236"/>
      <c r="H181" s="240">
        <v>29</v>
      </c>
      <c r="I181" s="241"/>
      <c r="J181" s="236"/>
      <c r="K181" s="236"/>
      <c r="L181" s="242"/>
      <c r="M181" s="243"/>
      <c r="N181" s="244"/>
      <c r="O181" s="244"/>
      <c r="P181" s="244"/>
      <c r="Q181" s="244"/>
      <c r="R181" s="244"/>
      <c r="S181" s="244"/>
      <c r="T181" s="24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6" t="s">
        <v>148</v>
      </c>
      <c r="AU181" s="246" t="s">
        <v>87</v>
      </c>
      <c r="AV181" s="13" t="s">
        <v>87</v>
      </c>
      <c r="AW181" s="13" t="s">
        <v>37</v>
      </c>
      <c r="AX181" s="13" t="s">
        <v>76</v>
      </c>
      <c r="AY181" s="246" t="s">
        <v>139</v>
      </c>
    </row>
    <row r="182" s="14" customFormat="1">
      <c r="A182" s="14"/>
      <c r="B182" s="247"/>
      <c r="C182" s="248"/>
      <c r="D182" s="237" t="s">
        <v>148</v>
      </c>
      <c r="E182" s="249" t="s">
        <v>30</v>
      </c>
      <c r="F182" s="250" t="s">
        <v>150</v>
      </c>
      <c r="G182" s="248"/>
      <c r="H182" s="251">
        <v>29</v>
      </c>
      <c r="I182" s="252"/>
      <c r="J182" s="248"/>
      <c r="K182" s="248"/>
      <c r="L182" s="253"/>
      <c r="M182" s="254"/>
      <c r="N182" s="255"/>
      <c r="O182" s="255"/>
      <c r="P182" s="255"/>
      <c r="Q182" s="255"/>
      <c r="R182" s="255"/>
      <c r="S182" s="255"/>
      <c r="T182" s="256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7" t="s">
        <v>148</v>
      </c>
      <c r="AU182" s="257" t="s">
        <v>87</v>
      </c>
      <c r="AV182" s="14" t="s">
        <v>146</v>
      </c>
      <c r="AW182" s="14" t="s">
        <v>37</v>
      </c>
      <c r="AX182" s="14" t="s">
        <v>84</v>
      </c>
      <c r="AY182" s="257" t="s">
        <v>139</v>
      </c>
    </row>
    <row r="183" s="2" customFormat="1" ht="21.75" customHeight="1">
      <c r="A183" s="40"/>
      <c r="B183" s="41"/>
      <c r="C183" s="222" t="s">
        <v>305</v>
      </c>
      <c r="D183" s="222" t="s">
        <v>141</v>
      </c>
      <c r="E183" s="223" t="s">
        <v>903</v>
      </c>
      <c r="F183" s="224" t="s">
        <v>904</v>
      </c>
      <c r="G183" s="225" t="s">
        <v>401</v>
      </c>
      <c r="H183" s="226">
        <v>29</v>
      </c>
      <c r="I183" s="227"/>
      <c r="J183" s="228">
        <f>ROUND(I183*H183,2)</f>
        <v>0</v>
      </c>
      <c r="K183" s="224" t="s">
        <v>145</v>
      </c>
      <c r="L183" s="46"/>
      <c r="M183" s="229" t="s">
        <v>30</v>
      </c>
      <c r="N183" s="230" t="s">
        <v>47</v>
      </c>
      <c r="O183" s="86"/>
      <c r="P183" s="231">
        <f>O183*H183</f>
        <v>0</v>
      </c>
      <c r="Q183" s="231">
        <v>0.00072000000000000005</v>
      </c>
      <c r="R183" s="231">
        <f>Q183*H183</f>
        <v>0.020880000000000003</v>
      </c>
      <c r="S183" s="231">
        <v>0</v>
      </c>
      <c r="T183" s="232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33" t="s">
        <v>146</v>
      </c>
      <c r="AT183" s="233" t="s">
        <v>141</v>
      </c>
      <c r="AU183" s="233" t="s">
        <v>87</v>
      </c>
      <c r="AY183" s="18" t="s">
        <v>139</v>
      </c>
      <c r="BE183" s="234">
        <f>IF(N183="základní",J183,0)</f>
        <v>0</v>
      </c>
      <c r="BF183" s="234">
        <f>IF(N183="snížená",J183,0)</f>
        <v>0</v>
      </c>
      <c r="BG183" s="234">
        <f>IF(N183="zákl. přenesená",J183,0)</f>
        <v>0</v>
      </c>
      <c r="BH183" s="234">
        <f>IF(N183="sníž. přenesená",J183,0)</f>
        <v>0</v>
      </c>
      <c r="BI183" s="234">
        <f>IF(N183="nulová",J183,0)</f>
        <v>0</v>
      </c>
      <c r="BJ183" s="18" t="s">
        <v>84</v>
      </c>
      <c r="BK183" s="234">
        <f>ROUND(I183*H183,2)</f>
        <v>0</v>
      </c>
      <c r="BL183" s="18" t="s">
        <v>146</v>
      </c>
      <c r="BM183" s="233" t="s">
        <v>905</v>
      </c>
    </row>
    <row r="184" s="13" customFormat="1">
      <c r="A184" s="13"/>
      <c r="B184" s="235"/>
      <c r="C184" s="236"/>
      <c r="D184" s="237" t="s">
        <v>148</v>
      </c>
      <c r="E184" s="238" t="s">
        <v>30</v>
      </c>
      <c r="F184" s="239" t="s">
        <v>902</v>
      </c>
      <c r="G184" s="236"/>
      <c r="H184" s="240">
        <v>29</v>
      </c>
      <c r="I184" s="241"/>
      <c r="J184" s="236"/>
      <c r="K184" s="236"/>
      <c r="L184" s="242"/>
      <c r="M184" s="243"/>
      <c r="N184" s="244"/>
      <c r="O184" s="244"/>
      <c r="P184" s="244"/>
      <c r="Q184" s="244"/>
      <c r="R184" s="244"/>
      <c r="S184" s="244"/>
      <c r="T184" s="24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6" t="s">
        <v>148</v>
      </c>
      <c r="AU184" s="246" t="s">
        <v>87</v>
      </c>
      <c r="AV184" s="13" t="s">
        <v>87</v>
      </c>
      <c r="AW184" s="13" t="s">
        <v>37</v>
      </c>
      <c r="AX184" s="13" t="s">
        <v>76</v>
      </c>
      <c r="AY184" s="246" t="s">
        <v>139</v>
      </c>
    </row>
    <row r="185" s="14" customFormat="1">
      <c r="A185" s="14"/>
      <c r="B185" s="247"/>
      <c r="C185" s="248"/>
      <c r="D185" s="237" t="s">
        <v>148</v>
      </c>
      <c r="E185" s="249" t="s">
        <v>30</v>
      </c>
      <c r="F185" s="250" t="s">
        <v>150</v>
      </c>
      <c r="G185" s="248"/>
      <c r="H185" s="251">
        <v>29</v>
      </c>
      <c r="I185" s="252"/>
      <c r="J185" s="248"/>
      <c r="K185" s="248"/>
      <c r="L185" s="253"/>
      <c r="M185" s="254"/>
      <c r="N185" s="255"/>
      <c r="O185" s="255"/>
      <c r="P185" s="255"/>
      <c r="Q185" s="255"/>
      <c r="R185" s="255"/>
      <c r="S185" s="255"/>
      <c r="T185" s="256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7" t="s">
        <v>148</v>
      </c>
      <c r="AU185" s="257" t="s">
        <v>87</v>
      </c>
      <c r="AV185" s="14" t="s">
        <v>146</v>
      </c>
      <c r="AW185" s="14" t="s">
        <v>37</v>
      </c>
      <c r="AX185" s="14" t="s">
        <v>84</v>
      </c>
      <c r="AY185" s="257" t="s">
        <v>139</v>
      </c>
    </row>
    <row r="186" s="2" customFormat="1" ht="16.5" customHeight="1">
      <c r="A186" s="40"/>
      <c r="B186" s="41"/>
      <c r="C186" s="268" t="s">
        <v>309</v>
      </c>
      <c r="D186" s="268" t="s">
        <v>273</v>
      </c>
      <c r="E186" s="269" t="s">
        <v>906</v>
      </c>
      <c r="F186" s="270" t="s">
        <v>907</v>
      </c>
      <c r="G186" s="271" t="s">
        <v>401</v>
      </c>
      <c r="H186" s="272">
        <v>29</v>
      </c>
      <c r="I186" s="273"/>
      <c r="J186" s="274">
        <f>ROUND(I186*H186,2)</f>
        <v>0</v>
      </c>
      <c r="K186" s="270" t="s">
        <v>30</v>
      </c>
      <c r="L186" s="275"/>
      <c r="M186" s="276" t="s">
        <v>30</v>
      </c>
      <c r="N186" s="277" t="s">
        <v>47</v>
      </c>
      <c r="O186" s="86"/>
      <c r="P186" s="231">
        <f>O186*H186</f>
        <v>0</v>
      </c>
      <c r="Q186" s="231">
        <v>0.0050000000000000001</v>
      </c>
      <c r="R186" s="231">
        <f>Q186*H186</f>
        <v>0.14499999999999999</v>
      </c>
      <c r="S186" s="231">
        <v>0</v>
      </c>
      <c r="T186" s="232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33" t="s">
        <v>182</v>
      </c>
      <c r="AT186" s="233" t="s">
        <v>273</v>
      </c>
      <c r="AU186" s="233" t="s">
        <v>87</v>
      </c>
      <c r="AY186" s="18" t="s">
        <v>139</v>
      </c>
      <c r="BE186" s="234">
        <f>IF(N186="základní",J186,0)</f>
        <v>0</v>
      </c>
      <c r="BF186" s="234">
        <f>IF(N186="snížená",J186,0)</f>
        <v>0</v>
      </c>
      <c r="BG186" s="234">
        <f>IF(N186="zákl. přenesená",J186,0)</f>
        <v>0</v>
      </c>
      <c r="BH186" s="234">
        <f>IF(N186="sníž. přenesená",J186,0)</f>
        <v>0</v>
      </c>
      <c r="BI186" s="234">
        <f>IF(N186="nulová",J186,0)</f>
        <v>0</v>
      </c>
      <c r="BJ186" s="18" t="s">
        <v>84</v>
      </c>
      <c r="BK186" s="234">
        <f>ROUND(I186*H186,2)</f>
        <v>0</v>
      </c>
      <c r="BL186" s="18" t="s">
        <v>146</v>
      </c>
      <c r="BM186" s="233" t="s">
        <v>908</v>
      </c>
    </row>
    <row r="187" s="13" customFormat="1">
      <c r="A187" s="13"/>
      <c r="B187" s="235"/>
      <c r="C187" s="236"/>
      <c r="D187" s="237" t="s">
        <v>148</v>
      </c>
      <c r="E187" s="238" t="s">
        <v>30</v>
      </c>
      <c r="F187" s="239" t="s">
        <v>902</v>
      </c>
      <c r="G187" s="236"/>
      <c r="H187" s="240">
        <v>29</v>
      </c>
      <c r="I187" s="241"/>
      <c r="J187" s="236"/>
      <c r="K187" s="236"/>
      <c r="L187" s="242"/>
      <c r="M187" s="243"/>
      <c r="N187" s="244"/>
      <c r="O187" s="244"/>
      <c r="P187" s="244"/>
      <c r="Q187" s="244"/>
      <c r="R187" s="244"/>
      <c r="S187" s="244"/>
      <c r="T187" s="24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6" t="s">
        <v>148</v>
      </c>
      <c r="AU187" s="246" t="s">
        <v>87</v>
      </c>
      <c r="AV187" s="13" t="s">
        <v>87</v>
      </c>
      <c r="AW187" s="13" t="s">
        <v>37</v>
      </c>
      <c r="AX187" s="13" t="s">
        <v>76</v>
      </c>
      <c r="AY187" s="246" t="s">
        <v>139</v>
      </c>
    </row>
    <row r="188" s="14" customFormat="1">
      <c r="A188" s="14"/>
      <c r="B188" s="247"/>
      <c r="C188" s="248"/>
      <c r="D188" s="237" t="s">
        <v>148</v>
      </c>
      <c r="E188" s="249" t="s">
        <v>30</v>
      </c>
      <c r="F188" s="250" t="s">
        <v>150</v>
      </c>
      <c r="G188" s="248"/>
      <c r="H188" s="251">
        <v>29</v>
      </c>
      <c r="I188" s="252"/>
      <c r="J188" s="248"/>
      <c r="K188" s="248"/>
      <c r="L188" s="253"/>
      <c r="M188" s="254"/>
      <c r="N188" s="255"/>
      <c r="O188" s="255"/>
      <c r="P188" s="255"/>
      <c r="Q188" s="255"/>
      <c r="R188" s="255"/>
      <c r="S188" s="255"/>
      <c r="T188" s="256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7" t="s">
        <v>148</v>
      </c>
      <c r="AU188" s="257" t="s">
        <v>87</v>
      </c>
      <c r="AV188" s="14" t="s">
        <v>146</v>
      </c>
      <c r="AW188" s="14" t="s">
        <v>37</v>
      </c>
      <c r="AX188" s="14" t="s">
        <v>84</v>
      </c>
      <c r="AY188" s="257" t="s">
        <v>139</v>
      </c>
    </row>
    <row r="189" s="2" customFormat="1" ht="16.5" customHeight="1">
      <c r="A189" s="40"/>
      <c r="B189" s="41"/>
      <c r="C189" s="268" t="s">
        <v>318</v>
      </c>
      <c r="D189" s="268" t="s">
        <v>273</v>
      </c>
      <c r="E189" s="269" t="s">
        <v>909</v>
      </c>
      <c r="F189" s="270" t="s">
        <v>910</v>
      </c>
      <c r="G189" s="271" t="s">
        <v>401</v>
      </c>
      <c r="H189" s="272">
        <v>29</v>
      </c>
      <c r="I189" s="273"/>
      <c r="J189" s="274">
        <f>ROUND(I189*H189,2)</f>
        <v>0</v>
      </c>
      <c r="K189" s="270" t="s">
        <v>30</v>
      </c>
      <c r="L189" s="275"/>
      <c r="M189" s="276" t="s">
        <v>30</v>
      </c>
      <c r="N189" s="277" t="s">
        <v>47</v>
      </c>
      <c r="O189" s="86"/>
      <c r="P189" s="231">
        <f>O189*H189</f>
        <v>0</v>
      </c>
      <c r="Q189" s="231">
        <v>0.0030000000000000001</v>
      </c>
      <c r="R189" s="231">
        <f>Q189*H189</f>
        <v>0.087000000000000008</v>
      </c>
      <c r="S189" s="231">
        <v>0</v>
      </c>
      <c r="T189" s="232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33" t="s">
        <v>182</v>
      </c>
      <c r="AT189" s="233" t="s">
        <v>273</v>
      </c>
      <c r="AU189" s="233" t="s">
        <v>87</v>
      </c>
      <c r="AY189" s="18" t="s">
        <v>139</v>
      </c>
      <c r="BE189" s="234">
        <f>IF(N189="základní",J189,0)</f>
        <v>0</v>
      </c>
      <c r="BF189" s="234">
        <f>IF(N189="snížená",J189,0)</f>
        <v>0</v>
      </c>
      <c r="BG189" s="234">
        <f>IF(N189="zákl. přenesená",J189,0)</f>
        <v>0</v>
      </c>
      <c r="BH189" s="234">
        <f>IF(N189="sníž. přenesená",J189,0)</f>
        <v>0</v>
      </c>
      <c r="BI189" s="234">
        <f>IF(N189="nulová",J189,0)</f>
        <v>0</v>
      </c>
      <c r="BJ189" s="18" t="s">
        <v>84</v>
      </c>
      <c r="BK189" s="234">
        <f>ROUND(I189*H189,2)</f>
        <v>0</v>
      </c>
      <c r="BL189" s="18" t="s">
        <v>146</v>
      </c>
      <c r="BM189" s="233" t="s">
        <v>911</v>
      </c>
    </row>
    <row r="190" s="13" customFormat="1">
      <c r="A190" s="13"/>
      <c r="B190" s="235"/>
      <c r="C190" s="236"/>
      <c r="D190" s="237" t="s">
        <v>148</v>
      </c>
      <c r="E190" s="238" t="s">
        <v>30</v>
      </c>
      <c r="F190" s="239" t="s">
        <v>902</v>
      </c>
      <c r="G190" s="236"/>
      <c r="H190" s="240">
        <v>29</v>
      </c>
      <c r="I190" s="241"/>
      <c r="J190" s="236"/>
      <c r="K190" s="236"/>
      <c r="L190" s="242"/>
      <c r="M190" s="243"/>
      <c r="N190" s="244"/>
      <c r="O190" s="244"/>
      <c r="P190" s="244"/>
      <c r="Q190" s="244"/>
      <c r="R190" s="244"/>
      <c r="S190" s="244"/>
      <c r="T190" s="245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6" t="s">
        <v>148</v>
      </c>
      <c r="AU190" s="246" t="s">
        <v>87</v>
      </c>
      <c r="AV190" s="13" t="s">
        <v>87</v>
      </c>
      <c r="AW190" s="13" t="s">
        <v>37</v>
      </c>
      <c r="AX190" s="13" t="s">
        <v>76</v>
      </c>
      <c r="AY190" s="246" t="s">
        <v>139</v>
      </c>
    </row>
    <row r="191" s="14" customFormat="1">
      <c r="A191" s="14"/>
      <c r="B191" s="247"/>
      <c r="C191" s="248"/>
      <c r="D191" s="237" t="s">
        <v>148</v>
      </c>
      <c r="E191" s="249" t="s">
        <v>30</v>
      </c>
      <c r="F191" s="250" t="s">
        <v>150</v>
      </c>
      <c r="G191" s="248"/>
      <c r="H191" s="251">
        <v>29</v>
      </c>
      <c r="I191" s="252"/>
      <c r="J191" s="248"/>
      <c r="K191" s="248"/>
      <c r="L191" s="253"/>
      <c r="M191" s="254"/>
      <c r="N191" s="255"/>
      <c r="O191" s="255"/>
      <c r="P191" s="255"/>
      <c r="Q191" s="255"/>
      <c r="R191" s="255"/>
      <c r="S191" s="255"/>
      <c r="T191" s="256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7" t="s">
        <v>148</v>
      </c>
      <c r="AU191" s="257" t="s">
        <v>87</v>
      </c>
      <c r="AV191" s="14" t="s">
        <v>146</v>
      </c>
      <c r="AW191" s="14" t="s">
        <v>37</v>
      </c>
      <c r="AX191" s="14" t="s">
        <v>84</v>
      </c>
      <c r="AY191" s="257" t="s">
        <v>139</v>
      </c>
    </row>
    <row r="192" s="2" customFormat="1" ht="21.75" customHeight="1">
      <c r="A192" s="40"/>
      <c r="B192" s="41"/>
      <c r="C192" s="222" t="s">
        <v>324</v>
      </c>
      <c r="D192" s="222" t="s">
        <v>141</v>
      </c>
      <c r="E192" s="223" t="s">
        <v>912</v>
      </c>
      <c r="F192" s="224" t="s">
        <v>913</v>
      </c>
      <c r="G192" s="225" t="s">
        <v>401</v>
      </c>
      <c r="H192" s="226">
        <v>29</v>
      </c>
      <c r="I192" s="227"/>
      <c r="J192" s="228">
        <f>ROUND(I192*H192,2)</f>
        <v>0</v>
      </c>
      <c r="K192" s="224" t="s">
        <v>145</v>
      </c>
      <c r="L192" s="46"/>
      <c r="M192" s="229" t="s">
        <v>30</v>
      </c>
      <c r="N192" s="230" t="s">
        <v>47</v>
      </c>
      <c r="O192" s="86"/>
      <c r="P192" s="231">
        <f>O192*H192</f>
        <v>0</v>
      </c>
      <c r="Q192" s="231">
        <v>0</v>
      </c>
      <c r="R192" s="231">
        <f>Q192*H192</f>
        <v>0</v>
      </c>
      <c r="S192" s="231">
        <v>0</v>
      </c>
      <c r="T192" s="232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33" t="s">
        <v>146</v>
      </c>
      <c r="AT192" s="233" t="s">
        <v>141</v>
      </c>
      <c r="AU192" s="233" t="s">
        <v>87</v>
      </c>
      <c r="AY192" s="18" t="s">
        <v>139</v>
      </c>
      <c r="BE192" s="234">
        <f>IF(N192="základní",J192,0)</f>
        <v>0</v>
      </c>
      <c r="BF192" s="234">
        <f>IF(N192="snížená",J192,0)</f>
        <v>0</v>
      </c>
      <c r="BG192" s="234">
        <f>IF(N192="zákl. přenesená",J192,0)</f>
        <v>0</v>
      </c>
      <c r="BH192" s="234">
        <f>IF(N192="sníž. přenesená",J192,0)</f>
        <v>0</v>
      </c>
      <c r="BI192" s="234">
        <f>IF(N192="nulová",J192,0)</f>
        <v>0</v>
      </c>
      <c r="BJ192" s="18" t="s">
        <v>84</v>
      </c>
      <c r="BK192" s="234">
        <f>ROUND(I192*H192,2)</f>
        <v>0</v>
      </c>
      <c r="BL192" s="18" t="s">
        <v>146</v>
      </c>
      <c r="BM192" s="233" t="s">
        <v>914</v>
      </c>
    </row>
    <row r="193" s="13" customFormat="1">
      <c r="A193" s="13"/>
      <c r="B193" s="235"/>
      <c r="C193" s="236"/>
      <c r="D193" s="237" t="s">
        <v>148</v>
      </c>
      <c r="E193" s="238" t="s">
        <v>30</v>
      </c>
      <c r="F193" s="239" t="s">
        <v>902</v>
      </c>
      <c r="G193" s="236"/>
      <c r="H193" s="240">
        <v>29</v>
      </c>
      <c r="I193" s="241"/>
      <c r="J193" s="236"/>
      <c r="K193" s="236"/>
      <c r="L193" s="242"/>
      <c r="M193" s="243"/>
      <c r="N193" s="244"/>
      <c r="O193" s="244"/>
      <c r="P193" s="244"/>
      <c r="Q193" s="244"/>
      <c r="R193" s="244"/>
      <c r="S193" s="244"/>
      <c r="T193" s="24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6" t="s">
        <v>148</v>
      </c>
      <c r="AU193" s="246" t="s">
        <v>87</v>
      </c>
      <c r="AV193" s="13" t="s">
        <v>87</v>
      </c>
      <c r="AW193" s="13" t="s">
        <v>37</v>
      </c>
      <c r="AX193" s="13" t="s">
        <v>76</v>
      </c>
      <c r="AY193" s="246" t="s">
        <v>139</v>
      </c>
    </row>
    <row r="194" s="14" customFormat="1">
      <c r="A194" s="14"/>
      <c r="B194" s="247"/>
      <c r="C194" s="248"/>
      <c r="D194" s="237" t="s">
        <v>148</v>
      </c>
      <c r="E194" s="249" t="s">
        <v>30</v>
      </c>
      <c r="F194" s="250" t="s">
        <v>150</v>
      </c>
      <c r="G194" s="248"/>
      <c r="H194" s="251">
        <v>29</v>
      </c>
      <c r="I194" s="252"/>
      <c r="J194" s="248"/>
      <c r="K194" s="248"/>
      <c r="L194" s="253"/>
      <c r="M194" s="254"/>
      <c r="N194" s="255"/>
      <c r="O194" s="255"/>
      <c r="P194" s="255"/>
      <c r="Q194" s="255"/>
      <c r="R194" s="255"/>
      <c r="S194" s="255"/>
      <c r="T194" s="256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7" t="s">
        <v>148</v>
      </c>
      <c r="AU194" s="257" t="s">
        <v>87</v>
      </c>
      <c r="AV194" s="14" t="s">
        <v>146</v>
      </c>
      <c r="AW194" s="14" t="s">
        <v>37</v>
      </c>
      <c r="AX194" s="14" t="s">
        <v>84</v>
      </c>
      <c r="AY194" s="257" t="s">
        <v>139</v>
      </c>
    </row>
    <row r="195" s="2" customFormat="1" ht="16.5" customHeight="1">
      <c r="A195" s="40"/>
      <c r="B195" s="41"/>
      <c r="C195" s="268" t="s">
        <v>329</v>
      </c>
      <c r="D195" s="268" t="s">
        <v>273</v>
      </c>
      <c r="E195" s="269" t="s">
        <v>915</v>
      </c>
      <c r="F195" s="270" t="s">
        <v>916</v>
      </c>
      <c r="G195" s="271" t="s">
        <v>401</v>
      </c>
      <c r="H195" s="272">
        <v>29</v>
      </c>
      <c r="I195" s="273"/>
      <c r="J195" s="274">
        <f>ROUND(I195*H195,2)</f>
        <v>0</v>
      </c>
      <c r="K195" s="270" t="s">
        <v>30</v>
      </c>
      <c r="L195" s="275"/>
      <c r="M195" s="276" t="s">
        <v>30</v>
      </c>
      <c r="N195" s="277" t="s">
        <v>47</v>
      </c>
      <c r="O195" s="86"/>
      <c r="P195" s="231">
        <f>O195*H195</f>
        <v>0</v>
      </c>
      <c r="Q195" s="231">
        <v>0.0060000000000000001</v>
      </c>
      <c r="R195" s="231">
        <f>Q195*H195</f>
        <v>0.17400000000000002</v>
      </c>
      <c r="S195" s="231">
        <v>0</v>
      </c>
      <c r="T195" s="232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33" t="s">
        <v>182</v>
      </c>
      <c r="AT195" s="233" t="s">
        <v>273</v>
      </c>
      <c r="AU195" s="233" t="s">
        <v>87</v>
      </c>
      <c r="AY195" s="18" t="s">
        <v>139</v>
      </c>
      <c r="BE195" s="234">
        <f>IF(N195="základní",J195,0)</f>
        <v>0</v>
      </c>
      <c r="BF195" s="234">
        <f>IF(N195="snížená",J195,0)</f>
        <v>0</v>
      </c>
      <c r="BG195" s="234">
        <f>IF(N195="zákl. přenesená",J195,0)</f>
        <v>0</v>
      </c>
      <c r="BH195" s="234">
        <f>IF(N195="sníž. přenesená",J195,0)</f>
        <v>0</v>
      </c>
      <c r="BI195" s="234">
        <f>IF(N195="nulová",J195,0)</f>
        <v>0</v>
      </c>
      <c r="BJ195" s="18" t="s">
        <v>84</v>
      </c>
      <c r="BK195" s="234">
        <f>ROUND(I195*H195,2)</f>
        <v>0</v>
      </c>
      <c r="BL195" s="18" t="s">
        <v>146</v>
      </c>
      <c r="BM195" s="233" t="s">
        <v>917</v>
      </c>
    </row>
    <row r="196" s="13" customFormat="1">
      <c r="A196" s="13"/>
      <c r="B196" s="235"/>
      <c r="C196" s="236"/>
      <c r="D196" s="237" t="s">
        <v>148</v>
      </c>
      <c r="E196" s="238" t="s">
        <v>30</v>
      </c>
      <c r="F196" s="239" t="s">
        <v>902</v>
      </c>
      <c r="G196" s="236"/>
      <c r="H196" s="240">
        <v>29</v>
      </c>
      <c r="I196" s="241"/>
      <c r="J196" s="236"/>
      <c r="K196" s="236"/>
      <c r="L196" s="242"/>
      <c r="M196" s="243"/>
      <c r="N196" s="244"/>
      <c r="O196" s="244"/>
      <c r="P196" s="244"/>
      <c r="Q196" s="244"/>
      <c r="R196" s="244"/>
      <c r="S196" s="244"/>
      <c r="T196" s="245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6" t="s">
        <v>148</v>
      </c>
      <c r="AU196" s="246" t="s">
        <v>87</v>
      </c>
      <c r="AV196" s="13" t="s">
        <v>87</v>
      </c>
      <c r="AW196" s="13" t="s">
        <v>37</v>
      </c>
      <c r="AX196" s="13" t="s">
        <v>76</v>
      </c>
      <c r="AY196" s="246" t="s">
        <v>139</v>
      </c>
    </row>
    <row r="197" s="14" customFormat="1">
      <c r="A197" s="14"/>
      <c r="B197" s="247"/>
      <c r="C197" s="248"/>
      <c r="D197" s="237" t="s">
        <v>148</v>
      </c>
      <c r="E197" s="249" t="s">
        <v>30</v>
      </c>
      <c r="F197" s="250" t="s">
        <v>150</v>
      </c>
      <c r="G197" s="248"/>
      <c r="H197" s="251">
        <v>29</v>
      </c>
      <c r="I197" s="252"/>
      <c r="J197" s="248"/>
      <c r="K197" s="248"/>
      <c r="L197" s="253"/>
      <c r="M197" s="254"/>
      <c r="N197" s="255"/>
      <c r="O197" s="255"/>
      <c r="P197" s="255"/>
      <c r="Q197" s="255"/>
      <c r="R197" s="255"/>
      <c r="S197" s="255"/>
      <c r="T197" s="256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7" t="s">
        <v>148</v>
      </c>
      <c r="AU197" s="257" t="s">
        <v>87</v>
      </c>
      <c r="AV197" s="14" t="s">
        <v>146</v>
      </c>
      <c r="AW197" s="14" t="s">
        <v>37</v>
      </c>
      <c r="AX197" s="14" t="s">
        <v>84</v>
      </c>
      <c r="AY197" s="257" t="s">
        <v>139</v>
      </c>
    </row>
    <row r="198" s="2" customFormat="1" ht="16.5" customHeight="1">
      <c r="A198" s="40"/>
      <c r="B198" s="41"/>
      <c r="C198" s="222" t="s">
        <v>334</v>
      </c>
      <c r="D198" s="222" t="s">
        <v>141</v>
      </c>
      <c r="E198" s="223" t="s">
        <v>918</v>
      </c>
      <c r="F198" s="224" t="s">
        <v>919</v>
      </c>
      <c r="G198" s="225" t="s">
        <v>185</v>
      </c>
      <c r="H198" s="226">
        <v>400</v>
      </c>
      <c r="I198" s="227"/>
      <c r="J198" s="228">
        <f>ROUND(I198*H198,2)</f>
        <v>0</v>
      </c>
      <c r="K198" s="224" t="s">
        <v>145</v>
      </c>
      <c r="L198" s="46"/>
      <c r="M198" s="229" t="s">
        <v>30</v>
      </c>
      <c r="N198" s="230" t="s">
        <v>47</v>
      </c>
      <c r="O198" s="86"/>
      <c r="P198" s="231">
        <f>O198*H198</f>
        <v>0</v>
      </c>
      <c r="Q198" s="231">
        <v>0</v>
      </c>
      <c r="R198" s="231">
        <f>Q198*H198</f>
        <v>0</v>
      </c>
      <c r="S198" s="231">
        <v>0</v>
      </c>
      <c r="T198" s="232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33" t="s">
        <v>146</v>
      </c>
      <c r="AT198" s="233" t="s">
        <v>141</v>
      </c>
      <c r="AU198" s="233" t="s">
        <v>87</v>
      </c>
      <c r="AY198" s="18" t="s">
        <v>139</v>
      </c>
      <c r="BE198" s="234">
        <f>IF(N198="základní",J198,0)</f>
        <v>0</v>
      </c>
      <c r="BF198" s="234">
        <f>IF(N198="snížená",J198,0)</f>
        <v>0</v>
      </c>
      <c r="BG198" s="234">
        <f>IF(N198="zákl. přenesená",J198,0)</f>
        <v>0</v>
      </c>
      <c r="BH198" s="234">
        <f>IF(N198="sníž. přenesená",J198,0)</f>
        <v>0</v>
      </c>
      <c r="BI198" s="234">
        <f>IF(N198="nulová",J198,0)</f>
        <v>0</v>
      </c>
      <c r="BJ198" s="18" t="s">
        <v>84</v>
      </c>
      <c r="BK198" s="234">
        <f>ROUND(I198*H198,2)</f>
        <v>0</v>
      </c>
      <c r="BL198" s="18" t="s">
        <v>146</v>
      </c>
      <c r="BM198" s="233" t="s">
        <v>920</v>
      </c>
    </row>
    <row r="199" s="15" customFormat="1">
      <c r="A199" s="15"/>
      <c r="B199" s="258"/>
      <c r="C199" s="259"/>
      <c r="D199" s="237" t="s">
        <v>148</v>
      </c>
      <c r="E199" s="260" t="s">
        <v>30</v>
      </c>
      <c r="F199" s="261" t="s">
        <v>544</v>
      </c>
      <c r="G199" s="259"/>
      <c r="H199" s="260" t="s">
        <v>30</v>
      </c>
      <c r="I199" s="262"/>
      <c r="J199" s="259"/>
      <c r="K199" s="259"/>
      <c r="L199" s="263"/>
      <c r="M199" s="264"/>
      <c r="N199" s="265"/>
      <c r="O199" s="265"/>
      <c r="P199" s="265"/>
      <c r="Q199" s="265"/>
      <c r="R199" s="265"/>
      <c r="S199" s="265"/>
      <c r="T199" s="266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67" t="s">
        <v>148</v>
      </c>
      <c r="AU199" s="267" t="s">
        <v>87</v>
      </c>
      <c r="AV199" s="15" t="s">
        <v>84</v>
      </c>
      <c r="AW199" s="15" t="s">
        <v>37</v>
      </c>
      <c r="AX199" s="15" t="s">
        <v>76</v>
      </c>
      <c r="AY199" s="267" t="s">
        <v>139</v>
      </c>
    </row>
    <row r="200" s="13" customFormat="1">
      <c r="A200" s="13"/>
      <c r="B200" s="235"/>
      <c r="C200" s="236"/>
      <c r="D200" s="237" t="s">
        <v>148</v>
      </c>
      <c r="E200" s="238" t="s">
        <v>30</v>
      </c>
      <c r="F200" s="239" t="s">
        <v>921</v>
      </c>
      <c r="G200" s="236"/>
      <c r="H200" s="240">
        <v>400</v>
      </c>
      <c r="I200" s="241"/>
      <c r="J200" s="236"/>
      <c r="K200" s="236"/>
      <c r="L200" s="242"/>
      <c r="M200" s="243"/>
      <c r="N200" s="244"/>
      <c r="O200" s="244"/>
      <c r="P200" s="244"/>
      <c r="Q200" s="244"/>
      <c r="R200" s="244"/>
      <c r="S200" s="244"/>
      <c r="T200" s="24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6" t="s">
        <v>148</v>
      </c>
      <c r="AU200" s="246" t="s">
        <v>87</v>
      </c>
      <c r="AV200" s="13" t="s">
        <v>87</v>
      </c>
      <c r="AW200" s="13" t="s">
        <v>37</v>
      </c>
      <c r="AX200" s="13" t="s">
        <v>76</v>
      </c>
      <c r="AY200" s="246" t="s">
        <v>139</v>
      </c>
    </row>
    <row r="201" s="14" customFormat="1">
      <c r="A201" s="14"/>
      <c r="B201" s="247"/>
      <c r="C201" s="248"/>
      <c r="D201" s="237" t="s">
        <v>148</v>
      </c>
      <c r="E201" s="249" t="s">
        <v>30</v>
      </c>
      <c r="F201" s="250" t="s">
        <v>150</v>
      </c>
      <c r="G201" s="248"/>
      <c r="H201" s="251">
        <v>400</v>
      </c>
      <c r="I201" s="252"/>
      <c r="J201" s="248"/>
      <c r="K201" s="248"/>
      <c r="L201" s="253"/>
      <c r="M201" s="254"/>
      <c r="N201" s="255"/>
      <c r="O201" s="255"/>
      <c r="P201" s="255"/>
      <c r="Q201" s="255"/>
      <c r="R201" s="255"/>
      <c r="S201" s="255"/>
      <c r="T201" s="256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7" t="s">
        <v>148</v>
      </c>
      <c r="AU201" s="257" t="s">
        <v>87</v>
      </c>
      <c r="AV201" s="14" t="s">
        <v>146</v>
      </c>
      <c r="AW201" s="14" t="s">
        <v>37</v>
      </c>
      <c r="AX201" s="14" t="s">
        <v>84</v>
      </c>
      <c r="AY201" s="257" t="s">
        <v>139</v>
      </c>
    </row>
    <row r="202" s="2" customFormat="1" ht="16.5" customHeight="1">
      <c r="A202" s="40"/>
      <c r="B202" s="41"/>
      <c r="C202" s="222" t="s">
        <v>340</v>
      </c>
      <c r="D202" s="222" t="s">
        <v>141</v>
      </c>
      <c r="E202" s="223" t="s">
        <v>537</v>
      </c>
      <c r="F202" s="224" t="s">
        <v>538</v>
      </c>
      <c r="G202" s="225" t="s">
        <v>185</v>
      </c>
      <c r="H202" s="226">
        <v>80</v>
      </c>
      <c r="I202" s="227"/>
      <c r="J202" s="228">
        <f>ROUND(I202*H202,2)</f>
        <v>0</v>
      </c>
      <c r="K202" s="224" t="s">
        <v>145</v>
      </c>
      <c r="L202" s="46"/>
      <c r="M202" s="229" t="s">
        <v>30</v>
      </c>
      <c r="N202" s="230" t="s">
        <v>47</v>
      </c>
      <c r="O202" s="86"/>
      <c r="P202" s="231">
        <f>O202*H202</f>
        <v>0</v>
      </c>
      <c r="Q202" s="231">
        <v>0</v>
      </c>
      <c r="R202" s="231">
        <f>Q202*H202</f>
        <v>0</v>
      </c>
      <c r="S202" s="231">
        <v>0</v>
      </c>
      <c r="T202" s="232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33" t="s">
        <v>146</v>
      </c>
      <c r="AT202" s="233" t="s">
        <v>141</v>
      </c>
      <c r="AU202" s="233" t="s">
        <v>87</v>
      </c>
      <c r="AY202" s="18" t="s">
        <v>139</v>
      </c>
      <c r="BE202" s="234">
        <f>IF(N202="základní",J202,0)</f>
        <v>0</v>
      </c>
      <c r="BF202" s="234">
        <f>IF(N202="snížená",J202,0)</f>
        <v>0</v>
      </c>
      <c r="BG202" s="234">
        <f>IF(N202="zákl. přenesená",J202,0)</f>
        <v>0</v>
      </c>
      <c r="BH202" s="234">
        <f>IF(N202="sníž. přenesená",J202,0)</f>
        <v>0</v>
      </c>
      <c r="BI202" s="234">
        <f>IF(N202="nulová",J202,0)</f>
        <v>0</v>
      </c>
      <c r="BJ202" s="18" t="s">
        <v>84</v>
      </c>
      <c r="BK202" s="234">
        <f>ROUND(I202*H202,2)</f>
        <v>0</v>
      </c>
      <c r="BL202" s="18" t="s">
        <v>146</v>
      </c>
      <c r="BM202" s="233" t="s">
        <v>922</v>
      </c>
    </row>
    <row r="203" s="13" customFormat="1">
      <c r="A203" s="13"/>
      <c r="B203" s="235"/>
      <c r="C203" s="236"/>
      <c r="D203" s="237" t="s">
        <v>148</v>
      </c>
      <c r="E203" s="238" t="s">
        <v>30</v>
      </c>
      <c r="F203" s="239" t="s">
        <v>883</v>
      </c>
      <c r="G203" s="236"/>
      <c r="H203" s="240">
        <v>80</v>
      </c>
      <c r="I203" s="241"/>
      <c r="J203" s="236"/>
      <c r="K203" s="236"/>
      <c r="L203" s="242"/>
      <c r="M203" s="243"/>
      <c r="N203" s="244"/>
      <c r="O203" s="244"/>
      <c r="P203" s="244"/>
      <c r="Q203" s="244"/>
      <c r="R203" s="244"/>
      <c r="S203" s="244"/>
      <c r="T203" s="245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6" t="s">
        <v>148</v>
      </c>
      <c r="AU203" s="246" t="s">
        <v>87</v>
      </c>
      <c r="AV203" s="13" t="s">
        <v>87</v>
      </c>
      <c r="AW203" s="13" t="s">
        <v>37</v>
      </c>
      <c r="AX203" s="13" t="s">
        <v>76</v>
      </c>
      <c r="AY203" s="246" t="s">
        <v>139</v>
      </c>
    </row>
    <row r="204" s="14" customFormat="1">
      <c r="A204" s="14"/>
      <c r="B204" s="247"/>
      <c r="C204" s="248"/>
      <c r="D204" s="237" t="s">
        <v>148</v>
      </c>
      <c r="E204" s="249" t="s">
        <v>30</v>
      </c>
      <c r="F204" s="250" t="s">
        <v>150</v>
      </c>
      <c r="G204" s="248"/>
      <c r="H204" s="251">
        <v>80</v>
      </c>
      <c r="I204" s="252"/>
      <c r="J204" s="248"/>
      <c r="K204" s="248"/>
      <c r="L204" s="253"/>
      <c r="M204" s="254"/>
      <c r="N204" s="255"/>
      <c r="O204" s="255"/>
      <c r="P204" s="255"/>
      <c r="Q204" s="255"/>
      <c r="R204" s="255"/>
      <c r="S204" s="255"/>
      <c r="T204" s="256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7" t="s">
        <v>148</v>
      </c>
      <c r="AU204" s="257" t="s">
        <v>87</v>
      </c>
      <c r="AV204" s="14" t="s">
        <v>146</v>
      </c>
      <c r="AW204" s="14" t="s">
        <v>37</v>
      </c>
      <c r="AX204" s="14" t="s">
        <v>84</v>
      </c>
      <c r="AY204" s="257" t="s">
        <v>139</v>
      </c>
    </row>
    <row r="205" s="2" customFormat="1" ht="16.5" customHeight="1">
      <c r="A205" s="40"/>
      <c r="B205" s="41"/>
      <c r="C205" s="222" t="s">
        <v>345</v>
      </c>
      <c r="D205" s="222" t="s">
        <v>141</v>
      </c>
      <c r="E205" s="223" t="s">
        <v>548</v>
      </c>
      <c r="F205" s="224" t="s">
        <v>549</v>
      </c>
      <c r="G205" s="225" t="s">
        <v>401</v>
      </c>
      <c r="H205" s="226">
        <v>1</v>
      </c>
      <c r="I205" s="227"/>
      <c r="J205" s="228">
        <f>ROUND(I205*H205,2)</f>
        <v>0</v>
      </c>
      <c r="K205" s="224" t="s">
        <v>145</v>
      </c>
      <c r="L205" s="46"/>
      <c r="M205" s="229" t="s">
        <v>30</v>
      </c>
      <c r="N205" s="230" t="s">
        <v>47</v>
      </c>
      <c r="O205" s="86"/>
      <c r="P205" s="231">
        <f>O205*H205</f>
        <v>0</v>
      </c>
      <c r="Q205" s="231">
        <v>0.46009</v>
      </c>
      <c r="R205" s="231">
        <f>Q205*H205</f>
        <v>0.46009</v>
      </c>
      <c r="S205" s="231">
        <v>0</v>
      </c>
      <c r="T205" s="232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33" t="s">
        <v>146</v>
      </c>
      <c r="AT205" s="233" t="s">
        <v>141</v>
      </c>
      <c r="AU205" s="233" t="s">
        <v>87</v>
      </c>
      <c r="AY205" s="18" t="s">
        <v>139</v>
      </c>
      <c r="BE205" s="234">
        <f>IF(N205="základní",J205,0)</f>
        <v>0</v>
      </c>
      <c r="BF205" s="234">
        <f>IF(N205="snížená",J205,0)</f>
        <v>0</v>
      </c>
      <c r="BG205" s="234">
        <f>IF(N205="zákl. přenesená",J205,0)</f>
        <v>0</v>
      </c>
      <c r="BH205" s="234">
        <f>IF(N205="sníž. přenesená",J205,0)</f>
        <v>0</v>
      </c>
      <c r="BI205" s="234">
        <f>IF(N205="nulová",J205,0)</f>
        <v>0</v>
      </c>
      <c r="BJ205" s="18" t="s">
        <v>84</v>
      </c>
      <c r="BK205" s="234">
        <f>ROUND(I205*H205,2)</f>
        <v>0</v>
      </c>
      <c r="BL205" s="18" t="s">
        <v>146</v>
      </c>
      <c r="BM205" s="233" t="s">
        <v>923</v>
      </c>
    </row>
    <row r="206" s="13" customFormat="1">
      <c r="A206" s="13"/>
      <c r="B206" s="235"/>
      <c r="C206" s="236"/>
      <c r="D206" s="237" t="s">
        <v>148</v>
      </c>
      <c r="E206" s="238" t="s">
        <v>30</v>
      </c>
      <c r="F206" s="239" t="s">
        <v>551</v>
      </c>
      <c r="G206" s="236"/>
      <c r="H206" s="240">
        <v>1</v>
      </c>
      <c r="I206" s="241"/>
      <c r="J206" s="236"/>
      <c r="K206" s="236"/>
      <c r="L206" s="242"/>
      <c r="M206" s="243"/>
      <c r="N206" s="244"/>
      <c r="O206" s="244"/>
      <c r="P206" s="244"/>
      <c r="Q206" s="244"/>
      <c r="R206" s="244"/>
      <c r="S206" s="244"/>
      <c r="T206" s="24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6" t="s">
        <v>148</v>
      </c>
      <c r="AU206" s="246" t="s">
        <v>87</v>
      </c>
      <c r="AV206" s="13" t="s">
        <v>87</v>
      </c>
      <c r="AW206" s="13" t="s">
        <v>37</v>
      </c>
      <c r="AX206" s="13" t="s">
        <v>76</v>
      </c>
      <c r="AY206" s="246" t="s">
        <v>139</v>
      </c>
    </row>
    <row r="207" s="14" customFormat="1">
      <c r="A207" s="14"/>
      <c r="B207" s="247"/>
      <c r="C207" s="248"/>
      <c r="D207" s="237" t="s">
        <v>148</v>
      </c>
      <c r="E207" s="249" t="s">
        <v>30</v>
      </c>
      <c r="F207" s="250" t="s">
        <v>150</v>
      </c>
      <c r="G207" s="248"/>
      <c r="H207" s="251">
        <v>1</v>
      </c>
      <c r="I207" s="252"/>
      <c r="J207" s="248"/>
      <c r="K207" s="248"/>
      <c r="L207" s="253"/>
      <c r="M207" s="254"/>
      <c r="N207" s="255"/>
      <c r="O207" s="255"/>
      <c r="P207" s="255"/>
      <c r="Q207" s="255"/>
      <c r="R207" s="255"/>
      <c r="S207" s="255"/>
      <c r="T207" s="256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7" t="s">
        <v>148</v>
      </c>
      <c r="AU207" s="257" t="s">
        <v>87</v>
      </c>
      <c r="AV207" s="14" t="s">
        <v>146</v>
      </c>
      <c r="AW207" s="14" t="s">
        <v>37</v>
      </c>
      <c r="AX207" s="14" t="s">
        <v>84</v>
      </c>
      <c r="AY207" s="257" t="s">
        <v>139</v>
      </c>
    </row>
    <row r="208" s="2" customFormat="1" ht="16.5" customHeight="1">
      <c r="A208" s="40"/>
      <c r="B208" s="41"/>
      <c r="C208" s="222" t="s">
        <v>351</v>
      </c>
      <c r="D208" s="222" t="s">
        <v>141</v>
      </c>
      <c r="E208" s="223" t="s">
        <v>650</v>
      </c>
      <c r="F208" s="224" t="s">
        <v>651</v>
      </c>
      <c r="G208" s="225" t="s">
        <v>401</v>
      </c>
      <c r="H208" s="226">
        <v>29</v>
      </c>
      <c r="I208" s="227"/>
      <c r="J208" s="228">
        <f>ROUND(I208*H208,2)</f>
        <v>0</v>
      </c>
      <c r="K208" s="224" t="s">
        <v>145</v>
      </c>
      <c r="L208" s="46"/>
      <c r="M208" s="229" t="s">
        <v>30</v>
      </c>
      <c r="N208" s="230" t="s">
        <v>47</v>
      </c>
      <c r="O208" s="86"/>
      <c r="P208" s="231">
        <f>O208*H208</f>
        <v>0</v>
      </c>
      <c r="Q208" s="231">
        <v>0.12303</v>
      </c>
      <c r="R208" s="231">
        <f>Q208*H208</f>
        <v>3.5678700000000001</v>
      </c>
      <c r="S208" s="231">
        <v>0</v>
      </c>
      <c r="T208" s="232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33" t="s">
        <v>146</v>
      </c>
      <c r="AT208" s="233" t="s">
        <v>141</v>
      </c>
      <c r="AU208" s="233" t="s">
        <v>87</v>
      </c>
      <c r="AY208" s="18" t="s">
        <v>139</v>
      </c>
      <c r="BE208" s="234">
        <f>IF(N208="základní",J208,0)</f>
        <v>0</v>
      </c>
      <c r="BF208" s="234">
        <f>IF(N208="snížená",J208,0)</f>
        <v>0</v>
      </c>
      <c r="BG208" s="234">
        <f>IF(N208="zákl. přenesená",J208,0)</f>
        <v>0</v>
      </c>
      <c r="BH208" s="234">
        <f>IF(N208="sníž. přenesená",J208,0)</f>
        <v>0</v>
      </c>
      <c r="BI208" s="234">
        <f>IF(N208="nulová",J208,0)</f>
        <v>0</v>
      </c>
      <c r="BJ208" s="18" t="s">
        <v>84</v>
      </c>
      <c r="BK208" s="234">
        <f>ROUND(I208*H208,2)</f>
        <v>0</v>
      </c>
      <c r="BL208" s="18" t="s">
        <v>146</v>
      </c>
      <c r="BM208" s="233" t="s">
        <v>924</v>
      </c>
    </row>
    <row r="209" s="15" customFormat="1">
      <c r="A209" s="15"/>
      <c r="B209" s="258"/>
      <c r="C209" s="259"/>
      <c r="D209" s="237" t="s">
        <v>148</v>
      </c>
      <c r="E209" s="260" t="s">
        <v>30</v>
      </c>
      <c r="F209" s="261" t="s">
        <v>653</v>
      </c>
      <c r="G209" s="259"/>
      <c r="H209" s="260" t="s">
        <v>30</v>
      </c>
      <c r="I209" s="262"/>
      <c r="J209" s="259"/>
      <c r="K209" s="259"/>
      <c r="L209" s="263"/>
      <c r="M209" s="264"/>
      <c r="N209" s="265"/>
      <c r="O209" s="265"/>
      <c r="P209" s="265"/>
      <c r="Q209" s="265"/>
      <c r="R209" s="265"/>
      <c r="S209" s="265"/>
      <c r="T209" s="266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67" t="s">
        <v>148</v>
      </c>
      <c r="AU209" s="267" t="s">
        <v>87</v>
      </c>
      <c r="AV209" s="15" t="s">
        <v>84</v>
      </c>
      <c r="AW209" s="15" t="s">
        <v>37</v>
      </c>
      <c r="AX209" s="15" t="s">
        <v>76</v>
      </c>
      <c r="AY209" s="267" t="s">
        <v>139</v>
      </c>
    </row>
    <row r="210" s="13" customFormat="1">
      <c r="A210" s="13"/>
      <c r="B210" s="235"/>
      <c r="C210" s="236"/>
      <c r="D210" s="237" t="s">
        <v>148</v>
      </c>
      <c r="E210" s="238" t="s">
        <v>30</v>
      </c>
      <c r="F210" s="239" t="s">
        <v>902</v>
      </c>
      <c r="G210" s="236"/>
      <c r="H210" s="240">
        <v>29</v>
      </c>
      <c r="I210" s="241"/>
      <c r="J210" s="236"/>
      <c r="K210" s="236"/>
      <c r="L210" s="242"/>
      <c r="M210" s="243"/>
      <c r="N210" s="244"/>
      <c r="O210" s="244"/>
      <c r="P210" s="244"/>
      <c r="Q210" s="244"/>
      <c r="R210" s="244"/>
      <c r="S210" s="244"/>
      <c r="T210" s="245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6" t="s">
        <v>148</v>
      </c>
      <c r="AU210" s="246" t="s">
        <v>87</v>
      </c>
      <c r="AV210" s="13" t="s">
        <v>87</v>
      </c>
      <c r="AW210" s="13" t="s">
        <v>37</v>
      </c>
      <c r="AX210" s="13" t="s">
        <v>76</v>
      </c>
      <c r="AY210" s="246" t="s">
        <v>139</v>
      </c>
    </row>
    <row r="211" s="14" customFormat="1">
      <c r="A211" s="14"/>
      <c r="B211" s="247"/>
      <c r="C211" s="248"/>
      <c r="D211" s="237" t="s">
        <v>148</v>
      </c>
      <c r="E211" s="249" t="s">
        <v>30</v>
      </c>
      <c r="F211" s="250" t="s">
        <v>150</v>
      </c>
      <c r="G211" s="248"/>
      <c r="H211" s="251">
        <v>29</v>
      </c>
      <c r="I211" s="252"/>
      <c r="J211" s="248"/>
      <c r="K211" s="248"/>
      <c r="L211" s="253"/>
      <c r="M211" s="254"/>
      <c r="N211" s="255"/>
      <c r="O211" s="255"/>
      <c r="P211" s="255"/>
      <c r="Q211" s="255"/>
      <c r="R211" s="255"/>
      <c r="S211" s="255"/>
      <c r="T211" s="256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7" t="s">
        <v>148</v>
      </c>
      <c r="AU211" s="257" t="s">
        <v>87</v>
      </c>
      <c r="AV211" s="14" t="s">
        <v>146</v>
      </c>
      <c r="AW211" s="14" t="s">
        <v>37</v>
      </c>
      <c r="AX211" s="14" t="s">
        <v>84</v>
      </c>
      <c r="AY211" s="257" t="s">
        <v>139</v>
      </c>
    </row>
    <row r="212" s="2" customFormat="1" ht="16.5" customHeight="1">
      <c r="A212" s="40"/>
      <c r="B212" s="41"/>
      <c r="C212" s="268" t="s">
        <v>356</v>
      </c>
      <c r="D212" s="268" t="s">
        <v>273</v>
      </c>
      <c r="E212" s="269" t="s">
        <v>925</v>
      </c>
      <c r="F212" s="270" t="s">
        <v>926</v>
      </c>
      <c r="G212" s="271" t="s">
        <v>401</v>
      </c>
      <c r="H212" s="272">
        <v>29</v>
      </c>
      <c r="I212" s="273"/>
      <c r="J212" s="274">
        <f>ROUND(I212*H212,2)</f>
        <v>0</v>
      </c>
      <c r="K212" s="270" t="s">
        <v>30</v>
      </c>
      <c r="L212" s="275"/>
      <c r="M212" s="276" t="s">
        <v>30</v>
      </c>
      <c r="N212" s="277" t="s">
        <v>47</v>
      </c>
      <c r="O212" s="86"/>
      <c r="P212" s="231">
        <f>O212*H212</f>
        <v>0</v>
      </c>
      <c r="Q212" s="231">
        <v>0.0060000000000000001</v>
      </c>
      <c r="R212" s="231">
        <f>Q212*H212</f>
        <v>0.17400000000000002</v>
      </c>
      <c r="S212" s="231">
        <v>0</v>
      </c>
      <c r="T212" s="232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33" t="s">
        <v>182</v>
      </c>
      <c r="AT212" s="233" t="s">
        <v>273</v>
      </c>
      <c r="AU212" s="233" t="s">
        <v>87</v>
      </c>
      <c r="AY212" s="18" t="s">
        <v>139</v>
      </c>
      <c r="BE212" s="234">
        <f>IF(N212="základní",J212,0)</f>
        <v>0</v>
      </c>
      <c r="BF212" s="234">
        <f>IF(N212="snížená",J212,0)</f>
        <v>0</v>
      </c>
      <c r="BG212" s="234">
        <f>IF(N212="zákl. přenesená",J212,0)</f>
        <v>0</v>
      </c>
      <c r="BH212" s="234">
        <f>IF(N212="sníž. přenesená",J212,0)</f>
        <v>0</v>
      </c>
      <c r="BI212" s="234">
        <f>IF(N212="nulová",J212,0)</f>
        <v>0</v>
      </c>
      <c r="BJ212" s="18" t="s">
        <v>84</v>
      </c>
      <c r="BK212" s="234">
        <f>ROUND(I212*H212,2)</f>
        <v>0</v>
      </c>
      <c r="BL212" s="18" t="s">
        <v>146</v>
      </c>
      <c r="BM212" s="233" t="s">
        <v>927</v>
      </c>
    </row>
    <row r="213" s="13" customFormat="1">
      <c r="A213" s="13"/>
      <c r="B213" s="235"/>
      <c r="C213" s="236"/>
      <c r="D213" s="237" t="s">
        <v>148</v>
      </c>
      <c r="E213" s="238" t="s">
        <v>30</v>
      </c>
      <c r="F213" s="239" t="s">
        <v>902</v>
      </c>
      <c r="G213" s="236"/>
      <c r="H213" s="240">
        <v>29</v>
      </c>
      <c r="I213" s="241"/>
      <c r="J213" s="236"/>
      <c r="K213" s="236"/>
      <c r="L213" s="242"/>
      <c r="M213" s="243"/>
      <c r="N213" s="244"/>
      <c r="O213" s="244"/>
      <c r="P213" s="244"/>
      <c r="Q213" s="244"/>
      <c r="R213" s="244"/>
      <c r="S213" s="244"/>
      <c r="T213" s="245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6" t="s">
        <v>148</v>
      </c>
      <c r="AU213" s="246" t="s">
        <v>87</v>
      </c>
      <c r="AV213" s="13" t="s">
        <v>87</v>
      </c>
      <c r="AW213" s="13" t="s">
        <v>37</v>
      </c>
      <c r="AX213" s="13" t="s">
        <v>76</v>
      </c>
      <c r="AY213" s="246" t="s">
        <v>139</v>
      </c>
    </row>
    <row r="214" s="14" customFormat="1">
      <c r="A214" s="14"/>
      <c r="B214" s="247"/>
      <c r="C214" s="248"/>
      <c r="D214" s="237" t="s">
        <v>148</v>
      </c>
      <c r="E214" s="249" t="s">
        <v>30</v>
      </c>
      <c r="F214" s="250" t="s">
        <v>150</v>
      </c>
      <c r="G214" s="248"/>
      <c r="H214" s="251">
        <v>29</v>
      </c>
      <c r="I214" s="252"/>
      <c r="J214" s="248"/>
      <c r="K214" s="248"/>
      <c r="L214" s="253"/>
      <c r="M214" s="254"/>
      <c r="N214" s="255"/>
      <c r="O214" s="255"/>
      <c r="P214" s="255"/>
      <c r="Q214" s="255"/>
      <c r="R214" s="255"/>
      <c r="S214" s="255"/>
      <c r="T214" s="256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7" t="s">
        <v>148</v>
      </c>
      <c r="AU214" s="257" t="s">
        <v>87</v>
      </c>
      <c r="AV214" s="14" t="s">
        <v>146</v>
      </c>
      <c r="AW214" s="14" t="s">
        <v>37</v>
      </c>
      <c r="AX214" s="14" t="s">
        <v>84</v>
      </c>
      <c r="AY214" s="257" t="s">
        <v>139</v>
      </c>
    </row>
    <row r="215" s="2" customFormat="1" ht="16.5" customHeight="1">
      <c r="A215" s="40"/>
      <c r="B215" s="41"/>
      <c r="C215" s="268" t="s">
        <v>363</v>
      </c>
      <c r="D215" s="268" t="s">
        <v>273</v>
      </c>
      <c r="E215" s="269" t="s">
        <v>928</v>
      </c>
      <c r="F215" s="270" t="s">
        <v>929</v>
      </c>
      <c r="G215" s="271" t="s">
        <v>401</v>
      </c>
      <c r="H215" s="272">
        <v>29</v>
      </c>
      <c r="I215" s="273"/>
      <c r="J215" s="274">
        <f>ROUND(I215*H215,2)</f>
        <v>0</v>
      </c>
      <c r="K215" s="270" t="s">
        <v>30</v>
      </c>
      <c r="L215" s="275"/>
      <c r="M215" s="276" t="s">
        <v>30</v>
      </c>
      <c r="N215" s="277" t="s">
        <v>47</v>
      </c>
      <c r="O215" s="86"/>
      <c r="P215" s="231">
        <f>O215*H215</f>
        <v>0</v>
      </c>
      <c r="Q215" s="231">
        <v>0.001</v>
      </c>
      <c r="R215" s="231">
        <f>Q215*H215</f>
        <v>0.029000000000000001</v>
      </c>
      <c r="S215" s="231">
        <v>0</v>
      </c>
      <c r="T215" s="232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33" t="s">
        <v>182</v>
      </c>
      <c r="AT215" s="233" t="s">
        <v>273</v>
      </c>
      <c r="AU215" s="233" t="s">
        <v>87</v>
      </c>
      <c r="AY215" s="18" t="s">
        <v>139</v>
      </c>
      <c r="BE215" s="234">
        <f>IF(N215="základní",J215,0)</f>
        <v>0</v>
      </c>
      <c r="BF215" s="234">
        <f>IF(N215="snížená",J215,0)</f>
        <v>0</v>
      </c>
      <c r="BG215" s="234">
        <f>IF(N215="zákl. přenesená",J215,0)</f>
        <v>0</v>
      </c>
      <c r="BH215" s="234">
        <f>IF(N215="sníž. přenesená",J215,0)</f>
        <v>0</v>
      </c>
      <c r="BI215" s="234">
        <f>IF(N215="nulová",J215,0)</f>
        <v>0</v>
      </c>
      <c r="BJ215" s="18" t="s">
        <v>84</v>
      </c>
      <c r="BK215" s="234">
        <f>ROUND(I215*H215,2)</f>
        <v>0</v>
      </c>
      <c r="BL215" s="18" t="s">
        <v>146</v>
      </c>
      <c r="BM215" s="233" t="s">
        <v>930</v>
      </c>
    </row>
    <row r="216" s="13" customFormat="1">
      <c r="A216" s="13"/>
      <c r="B216" s="235"/>
      <c r="C216" s="236"/>
      <c r="D216" s="237" t="s">
        <v>148</v>
      </c>
      <c r="E216" s="238" t="s">
        <v>30</v>
      </c>
      <c r="F216" s="239" t="s">
        <v>902</v>
      </c>
      <c r="G216" s="236"/>
      <c r="H216" s="240">
        <v>29</v>
      </c>
      <c r="I216" s="241"/>
      <c r="J216" s="236"/>
      <c r="K216" s="236"/>
      <c r="L216" s="242"/>
      <c r="M216" s="243"/>
      <c r="N216" s="244"/>
      <c r="O216" s="244"/>
      <c r="P216" s="244"/>
      <c r="Q216" s="244"/>
      <c r="R216" s="244"/>
      <c r="S216" s="244"/>
      <c r="T216" s="245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6" t="s">
        <v>148</v>
      </c>
      <c r="AU216" s="246" t="s">
        <v>87</v>
      </c>
      <c r="AV216" s="13" t="s">
        <v>87</v>
      </c>
      <c r="AW216" s="13" t="s">
        <v>37</v>
      </c>
      <c r="AX216" s="13" t="s">
        <v>76</v>
      </c>
      <c r="AY216" s="246" t="s">
        <v>139</v>
      </c>
    </row>
    <row r="217" s="14" customFormat="1">
      <c r="A217" s="14"/>
      <c r="B217" s="247"/>
      <c r="C217" s="248"/>
      <c r="D217" s="237" t="s">
        <v>148</v>
      </c>
      <c r="E217" s="249" t="s">
        <v>30</v>
      </c>
      <c r="F217" s="250" t="s">
        <v>150</v>
      </c>
      <c r="G217" s="248"/>
      <c r="H217" s="251">
        <v>29</v>
      </c>
      <c r="I217" s="252"/>
      <c r="J217" s="248"/>
      <c r="K217" s="248"/>
      <c r="L217" s="253"/>
      <c r="M217" s="254"/>
      <c r="N217" s="255"/>
      <c r="O217" s="255"/>
      <c r="P217" s="255"/>
      <c r="Q217" s="255"/>
      <c r="R217" s="255"/>
      <c r="S217" s="255"/>
      <c r="T217" s="256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7" t="s">
        <v>148</v>
      </c>
      <c r="AU217" s="257" t="s">
        <v>87</v>
      </c>
      <c r="AV217" s="14" t="s">
        <v>146</v>
      </c>
      <c r="AW217" s="14" t="s">
        <v>37</v>
      </c>
      <c r="AX217" s="14" t="s">
        <v>84</v>
      </c>
      <c r="AY217" s="257" t="s">
        <v>139</v>
      </c>
    </row>
    <row r="218" s="2" customFormat="1" ht="16.5" customHeight="1">
      <c r="A218" s="40"/>
      <c r="B218" s="41"/>
      <c r="C218" s="222" t="s">
        <v>367</v>
      </c>
      <c r="D218" s="222" t="s">
        <v>141</v>
      </c>
      <c r="E218" s="223" t="s">
        <v>659</v>
      </c>
      <c r="F218" s="224" t="s">
        <v>660</v>
      </c>
      <c r="G218" s="225" t="s">
        <v>401</v>
      </c>
      <c r="H218" s="226">
        <v>29</v>
      </c>
      <c r="I218" s="227"/>
      <c r="J218" s="228">
        <f>ROUND(I218*H218,2)</f>
        <v>0</v>
      </c>
      <c r="K218" s="224" t="s">
        <v>145</v>
      </c>
      <c r="L218" s="46"/>
      <c r="M218" s="229" t="s">
        <v>30</v>
      </c>
      <c r="N218" s="230" t="s">
        <v>47</v>
      </c>
      <c r="O218" s="86"/>
      <c r="P218" s="231">
        <f>O218*H218</f>
        <v>0</v>
      </c>
      <c r="Q218" s="231">
        <v>0.00031</v>
      </c>
      <c r="R218" s="231">
        <f>Q218*H218</f>
        <v>0.0089899999999999997</v>
      </c>
      <c r="S218" s="231">
        <v>0</v>
      </c>
      <c r="T218" s="232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33" t="s">
        <v>146</v>
      </c>
      <c r="AT218" s="233" t="s">
        <v>141</v>
      </c>
      <c r="AU218" s="233" t="s">
        <v>87</v>
      </c>
      <c r="AY218" s="18" t="s">
        <v>139</v>
      </c>
      <c r="BE218" s="234">
        <f>IF(N218="základní",J218,0)</f>
        <v>0</v>
      </c>
      <c r="BF218" s="234">
        <f>IF(N218="snížená",J218,0)</f>
        <v>0</v>
      </c>
      <c r="BG218" s="234">
        <f>IF(N218="zákl. přenesená",J218,0)</f>
        <v>0</v>
      </c>
      <c r="BH218" s="234">
        <f>IF(N218="sníž. přenesená",J218,0)</f>
        <v>0</v>
      </c>
      <c r="BI218" s="234">
        <f>IF(N218="nulová",J218,0)</f>
        <v>0</v>
      </c>
      <c r="BJ218" s="18" t="s">
        <v>84</v>
      </c>
      <c r="BK218" s="234">
        <f>ROUND(I218*H218,2)</f>
        <v>0</v>
      </c>
      <c r="BL218" s="18" t="s">
        <v>146</v>
      </c>
      <c r="BM218" s="233" t="s">
        <v>931</v>
      </c>
    </row>
    <row r="219" s="13" customFormat="1">
      <c r="A219" s="13"/>
      <c r="B219" s="235"/>
      <c r="C219" s="236"/>
      <c r="D219" s="237" t="s">
        <v>148</v>
      </c>
      <c r="E219" s="238" t="s">
        <v>30</v>
      </c>
      <c r="F219" s="239" t="s">
        <v>932</v>
      </c>
      <c r="G219" s="236"/>
      <c r="H219" s="240">
        <v>29</v>
      </c>
      <c r="I219" s="241"/>
      <c r="J219" s="236"/>
      <c r="K219" s="236"/>
      <c r="L219" s="242"/>
      <c r="M219" s="243"/>
      <c r="N219" s="244"/>
      <c r="O219" s="244"/>
      <c r="P219" s="244"/>
      <c r="Q219" s="244"/>
      <c r="R219" s="244"/>
      <c r="S219" s="244"/>
      <c r="T219" s="245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6" t="s">
        <v>148</v>
      </c>
      <c r="AU219" s="246" t="s">
        <v>87</v>
      </c>
      <c r="AV219" s="13" t="s">
        <v>87</v>
      </c>
      <c r="AW219" s="13" t="s">
        <v>37</v>
      </c>
      <c r="AX219" s="13" t="s">
        <v>76</v>
      </c>
      <c r="AY219" s="246" t="s">
        <v>139</v>
      </c>
    </row>
    <row r="220" s="14" customFormat="1">
      <c r="A220" s="14"/>
      <c r="B220" s="247"/>
      <c r="C220" s="248"/>
      <c r="D220" s="237" t="s">
        <v>148</v>
      </c>
      <c r="E220" s="249" t="s">
        <v>30</v>
      </c>
      <c r="F220" s="250" t="s">
        <v>150</v>
      </c>
      <c r="G220" s="248"/>
      <c r="H220" s="251">
        <v>29</v>
      </c>
      <c r="I220" s="252"/>
      <c r="J220" s="248"/>
      <c r="K220" s="248"/>
      <c r="L220" s="253"/>
      <c r="M220" s="254"/>
      <c r="N220" s="255"/>
      <c r="O220" s="255"/>
      <c r="P220" s="255"/>
      <c r="Q220" s="255"/>
      <c r="R220" s="255"/>
      <c r="S220" s="255"/>
      <c r="T220" s="256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7" t="s">
        <v>148</v>
      </c>
      <c r="AU220" s="257" t="s">
        <v>87</v>
      </c>
      <c r="AV220" s="14" t="s">
        <v>146</v>
      </c>
      <c r="AW220" s="14" t="s">
        <v>37</v>
      </c>
      <c r="AX220" s="14" t="s">
        <v>84</v>
      </c>
      <c r="AY220" s="257" t="s">
        <v>139</v>
      </c>
    </row>
    <row r="221" s="2" customFormat="1" ht="16.5" customHeight="1">
      <c r="A221" s="40"/>
      <c r="B221" s="41"/>
      <c r="C221" s="222" t="s">
        <v>371</v>
      </c>
      <c r="D221" s="222" t="s">
        <v>141</v>
      </c>
      <c r="E221" s="223" t="s">
        <v>664</v>
      </c>
      <c r="F221" s="224" t="s">
        <v>933</v>
      </c>
      <c r="G221" s="225" t="s">
        <v>185</v>
      </c>
      <c r="H221" s="226">
        <v>88</v>
      </c>
      <c r="I221" s="227"/>
      <c r="J221" s="228">
        <f>ROUND(I221*H221,2)</f>
        <v>0</v>
      </c>
      <c r="K221" s="224" t="s">
        <v>145</v>
      </c>
      <c r="L221" s="46"/>
      <c r="M221" s="229" t="s">
        <v>30</v>
      </c>
      <c r="N221" s="230" t="s">
        <v>47</v>
      </c>
      <c r="O221" s="86"/>
      <c r="P221" s="231">
        <f>O221*H221</f>
        <v>0</v>
      </c>
      <c r="Q221" s="231">
        <v>0.00019000000000000001</v>
      </c>
      <c r="R221" s="231">
        <f>Q221*H221</f>
        <v>0.016720000000000002</v>
      </c>
      <c r="S221" s="231">
        <v>0</v>
      </c>
      <c r="T221" s="232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33" t="s">
        <v>146</v>
      </c>
      <c r="AT221" s="233" t="s">
        <v>141</v>
      </c>
      <c r="AU221" s="233" t="s">
        <v>87</v>
      </c>
      <c r="AY221" s="18" t="s">
        <v>139</v>
      </c>
      <c r="BE221" s="234">
        <f>IF(N221="základní",J221,0)</f>
        <v>0</v>
      </c>
      <c r="BF221" s="234">
        <f>IF(N221="snížená",J221,0)</f>
        <v>0</v>
      </c>
      <c r="BG221" s="234">
        <f>IF(N221="zákl. přenesená",J221,0)</f>
        <v>0</v>
      </c>
      <c r="BH221" s="234">
        <f>IF(N221="sníž. přenesená",J221,0)</f>
        <v>0</v>
      </c>
      <c r="BI221" s="234">
        <f>IF(N221="nulová",J221,0)</f>
        <v>0</v>
      </c>
      <c r="BJ221" s="18" t="s">
        <v>84</v>
      </c>
      <c r="BK221" s="234">
        <f>ROUND(I221*H221,2)</f>
        <v>0</v>
      </c>
      <c r="BL221" s="18" t="s">
        <v>146</v>
      </c>
      <c r="BM221" s="233" t="s">
        <v>934</v>
      </c>
    </row>
    <row r="222" s="15" customFormat="1">
      <c r="A222" s="15"/>
      <c r="B222" s="258"/>
      <c r="C222" s="259"/>
      <c r="D222" s="237" t="s">
        <v>148</v>
      </c>
      <c r="E222" s="260" t="s">
        <v>30</v>
      </c>
      <c r="F222" s="261" t="s">
        <v>935</v>
      </c>
      <c r="G222" s="259"/>
      <c r="H222" s="260" t="s">
        <v>30</v>
      </c>
      <c r="I222" s="262"/>
      <c r="J222" s="259"/>
      <c r="K222" s="259"/>
      <c r="L222" s="263"/>
      <c r="M222" s="264"/>
      <c r="N222" s="265"/>
      <c r="O222" s="265"/>
      <c r="P222" s="265"/>
      <c r="Q222" s="265"/>
      <c r="R222" s="265"/>
      <c r="S222" s="265"/>
      <c r="T222" s="266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67" t="s">
        <v>148</v>
      </c>
      <c r="AU222" s="267" t="s">
        <v>87</v>
      </c>
      <c r="AV222" s="15" t="s">
        <v>84</v>
      </c>
      <c r="AW222" s="15" t="s">
        <v>37</v>
      </c>
      <c r="AX222" s="15" t="s">
        <v>76</v>
      </c>
      <c r="AY222" s="267" t="s">
        <v>139</v>
      </c>
    </row>
    <row r="223" s="13" customFormat="1">
      <c r="A223" s="13"/>
      <c r="B223" s="235"/>
      <c r="C223" s="236"/>
      <c r="D223" s="237" t="s">
        <v>148</v>
      </c>
      <c r="E223" s="238" t="s">
        <v>30</v>
      </c>
      <c r="F223" s="239" t="s">
        <v>936</v>
      </c>
      <c r="G223" s="236"/>
      <c r="H223" s="240">
        <v>88</v>
      </c>
      <c r="I223" s="241"/>
      <c r="J223" s="236"/>
      <c r="K223" s="236"/>
      <c r="L223" s="242"/>
      <c r="M223" s="243"/>
      <c r="N223" s="244"/>
      <c r="O223" s="244"/>
      <c r="P223" s="244"/>
      <c r="Q223" s="244"/>
      <c r="R223" s="244"/>
      <c r="S223" s="244"/>
      <c r="T223" s="245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6" t="s">
        <v>148</v>
      </c>
      <c r="AU223" s="246" t="s">
        <v>87</v>
      </c>
      <c r="AV223" s="13" t="s">
        <v>87</v>
      </c>
      <c r="AW223" s="13" t="s">
        <v>37</v>
      </c>
      <c r="AX223" s="13" t="s">
        <v>76</v>
      </c>
      <c r="AY223" s="246" t="s">
        <v>139</v>
      </c>
    </row>
    <row r="224" s="14" customFormat="1">
      <c r="A224" s="14"/>
      <c r="B224" s="247"/>
      <c r="C224" s="248"/>
      <c r="D224" s="237" t="s">
        <v>148</v>
      </c>
      <c r="E224" s="249" t="s">
        <v>30</v>
      </c>
      <c r="F224" s="250" t="s">
        <v>150</v>
      </c>
      <c r="G224" s="248"/>
      <c r="H224" s="251">
        <v>88</v>
      </c>
      <c r="I224" s="252"/>
      <c r="J224" s="248"/>
      <c r="K224" s="248"/>
      <c r="L224" s="253"/>
      <c r="M224" s="254"/>
      <c r="N224" s="255"/>
      <c r="O224" s="255"/>
      <c r="P224" s="255"/>
      <c r="Q224" s="255"/>
      <c r="R224" s="255"/>
      <c r="S224" s="255"/>
      <c r="T224" s="256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7" t="s">
        <v>148</v>
      </c>
      <c r="AU224" s="257" t="s">
        <v>87</v>
      </c>
      <c r="AV224" s="14" t="s">
        <v>146</v>
      </c>
      <c r="AW224" s="14" t="s">
        <v>37</v>
      </c>
      <c r="AX224" s="14" t="s">
        <v>84</v>
      </c>
      <c r="AY224" s="257" t="s">
        <v>139</v>
      </c>
    </row>
    <row r="225" s="2" customFormat="1" ht="16.5" customHeight="1">
      <c r="A225" s="40"/>
      <c r="B225" s="41"/>
      <c r="C225" s="222" t="s">
        <v>375</v>
      </c>
      <c r="D225" s="222" t="s">
        <v>141</v>
      </c>
      <c r="E225" s="223" t="s">
        <v>670</v>
      </c>
      <c r="F225" s="224" t="s">
        <v>671</v>
      </c>
      <c r="G225" s="225" t="s">
        <v>185</v>
      </c>
      <c r="H225" s="226">
        <v>80</v>
      </c>
      <c r="I225" s="227"/>
      <c r="J225" s="228">
        <f>ROUND(I225*H225,2)</f>
        <v>0</v>
      </c>
      <c r="K225" s="224" t="s">
        <v>145</v>
      </c>
      <c r="L225" s="46"/>
      <c r="M225" s="229" t="s">
        <v>30</v>
      </c>
      <c r="N225" s="230" t="s">
        <v>47</v>
      </c>
      <c r="O225" s="86"/>
      <c r="P225" s="231">
        <f>O225*H225</f>
        <v>0</v>
      </c>
      <c r="Q225" s="231">
        <v>9.0000000000000006E-05</v>
      </c>
      <c r="R225" s="231">
        <f>Q225*H225</f>
        <v>0.0072000000000000007</v>
      </c>
      <c r="S225" s="231">
        <v>0</v>
      </c>
      <c r="T225" s="232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33" t="s">
        <v>146</v>
      </c>
      <c r="AT225" s="233" t="s">
        <v>141</v>
      </c>
      <c r="AU225" s="233" t="s">
        <v>87</v>
      </c>
      <c r="AY225" s="18" t="s">
        <v>139</v>
      </c>
      <c r="BE225" s="234">
        <f>IF(N225="základní",J225,0)</f>
        <v>0</v>
      </c>
      <c r="BF225" s="234">
        <f>IF(N225="snížená",J225,0)</f>
        <v>0</v>
      </c>
      <c r="BG225" s="234">
        <f>IF(N225="zákl. přenesená",J225,0)</f>
        <v>0</v>
      </c>
      <c r="BH225" s="234">
        <f>IF(N225="sníž. přenesená",J225,0)</f>
        <v>0</v>
      </c>
      <c r="BI225" s="234">
        <f>IF(N225="nulová",J225,0)</f>
        <v>0</v>
      </c>
      <c r="BJ225" s="18" t="s">
        <v>84</v>
      </c>
      <c r="BK225" s="234">
        <f>ROUND(I225*H225,2)</f>
        <v>0</v>
      </c>
      <c r="BL225" s="18" t="s">
        <v>146</v>
      </c>
      <c r="BM225" s="233" t="s">
        <v>937</v>
      </c>
    </row>
    <row r="226" s="15" customFormat="1">
      <c r="A226" s="15"/>
      <c r="B226" s="258"/>
      <c r="C226" s="259"/>
      <c r="D226" s="237" t="s">
        <v>148</v>
      </c>
      <c r="E226" s="260" t="s">
        <v>30</v>
      </c>
      <c r="F226" s="261" t="s">
        <v>673</v>
      </c>
      <c r="G226" s="259"/>
      <c r="H226" s="260" t="s">
        <v>30</v>
      </c>
      <c r="I226" s="262"/>
      <c r="J226" s="259"/>
      <c r="K226" s="259"/>
      <c r="L226" s="263"/>
      <c r="M226" s="264"/>
      <c r="N226" s="265"/>
      <c r="O226" s="265"/>
      <c r="P226" s="265"/>
      <c r="Q226" s="265"/>
      <c r="R226" s="265"/>
      <c r="S226" s="265"/>
      <c r="T226" s="266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67" t="s">
        <v>148</v>
      </c>
      <c r="AU226" s="267" t="s">
        <v>87</v>
      </c>
      <c r="AV226" s="15" t="s">
        <v>84</v>
      </c>
      <c r="AW226" s="15" t="s">
        <v>37</v>
      </c>
      <c r="AX226" s="15" t="s">
        <v>76</v>
      </c>
      <c r="AY226" s="267" t="s">
        <v>139</v>
      </c>
    </row>
    <row r="227" s="13" customFormat="1">
      <c r="A227" s="13"/>
      <c r="B227" s="235"/>
      <c r="C227" s="236"/>
      <c r="D227" s="237" t="s">
        <v>148</v>
      </c>
      <c r="E227" s="238" t="s">
        <v>30</v>
      </c>
      <c r="F227" s="239" t="s">
        <v>883</v>
      </c>
      <c r="G227" s="236"/>
      <c r="H227" s="240">
        <v>80</v>
      </c>
      <c r="I227" s="241"/>
      <c r="J227" s="236"/>
      <c r="K227" s="236"/>
      <c r="L227" s="242"/>
      <c r="M227" s="243"/>
      <c r="N227" s="244"/>
      <c r="O227" s="244"/>
      <c r="P227" s="244"/>
      <c r="Q227" s="244"/>
      <c r="R227" s="244"/>
      <c r="S227" s="244"/>
      <c r="T227" s="245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6" t="s">
        <v>148</v>
      </c>
      <c r="AU227" s="246" t="s">
        <v>87</v>
      </c>
      <c r="AV227" s="13" t="s">
        <v>87</v>
      </c>
      <c r="AW227" s="13" t="s">
        <v>37</v>
      </c>
      <c r="AX227" s="13" t="s">
        <v>76</v>
      </c>
      <c r="AY227" s="246" t="s">
        <v>139</v>
      </c>
    </row>
    <row r="228" s="14" customFormat="1">
      <c r="A228" s="14"/>
      <c r="B228" s="247"/>
      <c r="C228" s="248"/>
      <c r="D228" s="237" t="s">
        <v>148</v>
      </c>
      <c r="E228" s="249" t="s">
        <v>30</v>
      </c>
      <c r="F228" s="250" t="s">
        <v>150</v>
      </c>
      <c r="G228" s="248"/>
      <c r="H228" s="251">
        <v>80</v>
      </c>
      <c r="I228" s="252"/>
      <c r="J228" s="248"/>
      <c r="K228" s="248"/>
      <c r="L228" s="253"/>
      <c r="M228" s="254"/>
      <c r="N228" s="255"/>
      <c r="O228" s="255"/>
      <c r="P228" s="255"/>
      <c r="Q228" s="255"/>
      <c r="R228" s="255"/>
      <c r="S228" s="255"/>
      <c r="T228" s="256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7" t="s">
        <v>148</v>
      </c>
      <c r="AU228" s="257" t="s">
        <v>87</v>
      </c>
      <c r="AV228" s="14" t="s">
        <v>146</v>
      </c>
      <c r="AW228" s="14" t="s">
        <v>37</v>
      </c>
      <c r="AX228" s="14" t="s">
        <v>84</v>
      </c>
      <c r="AY228" s="257" t="s">
        <v>139</v>
      </c>
    </row>
    <row r="229" s="2" customFormat="1" ht="16.5" customHeight="1">
      <c r="A229" s="40"/>
      <c r="B229" s="41"/>
      <c r="C229" s="222" t="s">
        <v>380</v>
      </c>
      <c r="D229" s="222" t="s">
        <v>141</v>
      </c>
      <c r="E229" s="223" t="s">
        <v>675</v>
      </c>
      <c r="F229" s="224" t="s">
        <v>676</v>
      </c>
      <c r="G229" s="225" t="s">
        <v>185</v>
      </c>
      <c r="H229" s="226">
        <v>88</v>
      </c>
      <c r="I229" s="227"/>
      <c r="J229" s="228">
        <f>ROUND(I229*H229,2)</f>
        <v>0</v>
      </c>
      <c r="K229" s="224" t="s">
        <v>30</v>
      </c>
      <c r="L229" s="46"/>
      <c r="M229" s="229" t="s">
        <v>30</v>
      </c>
      <c r="N229" s="230" t="s">
        <v>47</v>
      </c>
      <c r="O229" s="86"/>
      <c r="P229" s="231">
        <f>O229*H229</f>
        <v>0</v>
      </c>
      <c r="Q229" s="231">
        <v>0</v>
      </c>
      <c r="R229" s="231">
        <f>Q229*H229</f>
        <v>0</v>
      </c>
      <c r="S229" s="231">
        <v>0</v>
      </c>
      <c r="T229" s="232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33" t="s">
        <v>146</v>
      </c>
      <c r="AT229" s="233" t="s">
        <v>141</v>
      </c>
      <c r="AU229" s="233" t="s">
        <v>87</v>
      </c>
      <c r="AY229" s="18" t="s">
        <v>139</v>
      </c>
      <c r="BE229" s="234">
        <f>IF(N229="základní",J229,0)</f>
        <v>0</v>
      </c>
      <c r="BF229" s="234">
        <f>IF(N229="snížená",J229,0)</f>
        <v>0</v>
      </c>
      <c r="BG229" s="234">
        <f>IF(N229="zákl. přenesená",J229,0)</f>
        <v>0</v>
      </c>
      <c r="BH229" s="234">
        <f>IF(N229="sníž. přenesená",J229,0)</f>
        <v>0</v>
      </c>
      <c r="BI229" s="234">
        <f>IF(N229="nulová",J229,0)</f>
        <v>0</v>
      </c>
      <c r="BJ229" s="18" t="s">
        <v>84</v>
      </c>
      <c r="BK229" s="234">
        <f>ROUND(I229*H229,2)</f>
        <v>0</v>
      </c>
      <c r="BL229" s="18" t="s">
        <v>146</v>
      </c>
      <c r="BM229" s="233" t="s">
        <v>938</v>
      </c>
    </row>
    <row r="230" s="13" customFormat="1">
      <c r="A230" s="13"/>
      <c r="B230" s="235"/>
      <c r="C230" s="236"/>
      <c r="D230" s="237" t="s">
        <v>148</v>
      </c>
      <c r="E230" s="238" t="s">
        <v>30</v>
      </c>
      <c r="F230" s="239" t="s">
        <v>939</v>
      </c>
      <c r="G230" s="236"/>
      <c r="H230" s="240">
        <v>88</v>
      </c>
      <c r="I230" s="241"/>
      <c r="J230" s="236"/>
      <c r="K230" s="236"/>
      <c r="L230" s="242"/>
      <c r="M230" s="243"/>
      <c r="N230" s="244"/>
      <c r="O230" s="244"/>
      <c r="P230" s="244"/>
      <c r="Q230" s="244"/>
      <c r="R230" s="244"/>
      <c r="S230" s="244"/>
      <c r="T230" s="245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6" t="s">
        <v>148</v>
      </c>
      <c r="AU230" s="246" t="s">
        <v>87</v>
      </c>
      <c r="AV230" s="13" t="s">
        <v>87</v>
      </c>
      <c r="AW230" s="13" t="s">
        <v>37</v>
      </c>
      <c r="AX230" s="13" t="s">
        <v>76</v>
      </c>
      <c r="AY230" s="246" t="s">
        <v>139</v>
      </c>
    </row>
    <row r="231" s="14" customFormat="1">
      <c r="A231" s="14"/>
      <c r="B231" s="247"/>
      <c r="C231" s="248"/>
      <c r="D231" s="237" t="s">
        <v>148</v>
      </c>
      <c r="E231" s="249" t="s">
        <v>30</v>
      </c>
      <c r="F231" s="250" t="s">
        <v>150</v>
      </c>
      <c r="G231" s="248"/>
      <c r="H231" s="251">
        <v>88</v>
      </c>
      <c r="I231" s="252"/>
      <c r="J231" s="248"/>
      <c r="K231" s="248"/>
      <c r="L231" s="253"/>
      <c r="M231" s="254"/>
      <c r="N231" s="255"/>
      <c r="O231" s="255"/>
      <c r="P231" s="255"/>
      <c r="Q231" s="255"/>
      <c r="R231" s="255"/>
      <c r="S231" s="255"/>
      <c r="T231" s="256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7" t="s">
        <v>148</v>
      </c>
      <c r="AU231" s="257" t="s">
        <v>87</v>
      </c>
      <c r="AV231" s="14" t="s">
        <v>146</v>
      </c>
      <c r="AW231" s="14" t="s">
        <v>37</v>
      </c>
      <c r="AX231" s="14" t="s">
        <v>84</v>
      </c>
      <c r="AY231" s="257" t="s">
        <v>139</v>
      </c>
    </row>
    <row r="232" s="12" customFormat="1" ht="22.8" customHeight="1">
      <c r="A232" s="12"/>
      <c r="B232" s="206"/>
      <c r="C232" s="207"/>
      <c r="D232" s="208" t="s">
        <v>75</v>
      </c>
      <c r="E232" s="220" t="s">
        <v>823</v>
      </c>
      <c r="F232" s="220" t="s">
        <v>824</v>
      </c>
      <c r="G232" s="207"/>
      <c r="H232" s="207"/>
      <c r="I232" s="210"/>
      <c r="J232" s="221">
        <f>BK232</f>
        <v>0</v>
      </c>
      <c r="K232" s="207"/>
      <c r="L232" s="212"/>
      <c r="M232" s="213"/>
      <c r="N232" s="214"/>
      <c r="O232" s="214"/>
      <c r="P232" s="215">
        <f>P233</f>
        <v>0</v>
      </c>
      <c r="Q232" s="214"/>
      <c r="R232" s="215">
        <f>R233</f>
        <v>0</v>
      </c>
      <c r="S232" s="214"/>
      <c r="T232" s="216">
        <f>T233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17" t="s">
        <v>84</v>
      </c>
      <c r="AT232" s="218" t="s">
        <v>75</v>
      </c>
      <c r="AU232" s="218" t="s">
        <v>84</v>
      </c>
      <c r="AY232" s="217" t="s">
        <v>139</v>
      </c>
      <c r="BK232" s="219">
        <f>BK233</f>
        <v>0</v>
      </c>
    </row>
    <row r="233" s="2" customFormat="1" ht="21.75" customHeight="1">
      <c r="A233" s="40"/>
      <c r="B233" s="41"/>
      <c r="C233" s="222" t="s">
        <v>384</v>
      </c>
      <c r="D233" s="222" t="s">
        <v>141</v>
      </c>
      <c r="E233" s="223" t="s">
        <v>826</v>
      </c>
      <c r="F233" s="224" t="s">
        <v>827</v>
      </c>
      <c r="G233" s="225" t="s">
        <v>260</v>
      </c>
      <c r="H233" s="226">
        <v>140.79400000000001</v>
      </c>
      <c r="I233" s="227"/>
      <c r="J233" s="228">
        <f>ROUND(I233*H233,2)</f>
        <v>0</v>
      </c>
      <c r="K233" s="224" t="s">
        <v>145</v>
      </c>
      <c r="L233" s="46"/>
      <c r="M233" s="278" t="s">
        <v>30</v>
      </c>
      <c r="N233" s="279" t="s">
        <v>47</v>
      </c>
      <c r="O233" s="280"/>
      <c r="P233" s="281">
        <f>O233*H233</f>
        <v>0</v>
      </c>
      <c r="Q233" s="281">
        <v>0</v>
      </c>
      <c r="R233" s="281">
        <f>Q233*H233</f>
        <v>0</v>
      </c>
      <c r="S233" s="281">
        <v>0</v>
      </c>
      <c r="T233" s="282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33" t="s">
        <v>146</v>
      </c>
      <c r="AT233" s="233" t="s">
        <v>141</v>
      </c>
      <c r="AU233" s="233" t="s">
        <v>87</v>
      </c>
      <c r="AY233" s="18" t="s">
        <v>139</v>
      </c>
      <c r="BE233" s="234">
        <f>IF(N233="základní",J233,0)</f>
        <v>0</v>
      </c>
      <c r="BF233" s="234">
        <f>IF(N233="snížená",J233,0)</f>
        <v>0</v>
      </c>
      <c r="BG233" s="234">
        <f>IF(N233="zákl. přenesená",J233,0)</f>
        <v>0</v>
      </c>
      <c r="BH233" s="234">
        <f>IF(N233="sníž. přenesená",J233,0)</f>
        <v>0</v>
      </c>
      <c r="BI233" s="234">
        <f>IF(N233="nulová",J233,0)</f>
        <v>0</v>
      </c>
      <c r="BJ233" s="18" t="s">
        <v>84</v>
      </c>
      <c r="BK233" s="234">
        <f>ROUND(I233*H233,2)</f>
        <v>0</v>
      </c>
      <c r="BL233" s="18" t="s">
        <v>146</v>
      </c>
      <c r="BM233" s="233" t="s">
        <v>940</v>
      </c>
    </row>
    <row r="234" s="2" customFormat="1" ht="6.96" customHeight="1">
      <c r="A234" s="40"/>
      <c r="B234" s="61"/>
      <c r="C234" s="62"/>
      <c r="D234" s="62"/>
      <c r="E234" s="62"/>
      <c r="F234" s="62"/>
      <c r="G234" s="62"/>
      <c r="H234" s="62"/>
      <c r="I234" s="170"/>
      <c r="J234" s="62"/>
      <c r="K234" s="62"/>
      <c r="L234" s="46"/>
      <c r="M234" s="40"/>
      <c r="O234" s="40"/>
      <c r="P234" s="40"/>
      <c r="Q234" s="40"/>
      <c r="R234" s="40"/>
      <c r="S234" s="40"/>
      <c r="T234" s="40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</row>
  </sheetData>
  <sheetProtection sheet="1" autoFilter="0" formatColumns="0" formatRows="0" objects="1" scenarios="1" spinCount="100000" saltValue="whC6GGKl8vDxOj17nWeRgUBgxndNBNw+Uk/PgIyuGisZKaj8y59HWchBOwd3OVBviufIt2OMBvmryum4H7k7+w==" hashValue="H11vrs/oJGYZg7XaXyI4NsUmK6XUmlElUfE3mPFINmCCKZfzlPLAwRpssudAL9LvflcIoSuzkoScGMMKBdD6+A==" algorithmName="SHA-512" password="CC35"/>
  <autoFilter ref="C84:K233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0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21"/>
      <c r="AT3" s="18" t="s">
        <v>87</v>
      </c>
    </row>
    <row r="4" s="1" customFormat="1" ht="24.96" customHeight="1">
      <c r="B4" s="21"/>
      <c r="D4" s="134" t="s">
        <v>105</v>
      </c>
      <c r="I4" s="130"/>
      <c r="L4" s="21"/>
      <c r="M4" s="135" t="s">
        <v>10</v>
      </c>
      <c r="AT4" s="18" t="s">
        <v>4</v>
      </c>
    </row>
    <row r="5" s="1" customFormat="1" ht="6.96" customHeight="1">
      <c r="B5" s="21"/>
      <c r="I5" s="130"/>
      <c r="L5" s="21"/>
    </row>
    <row r="6" s="1" customFormat="1" ht="12" customHeight="1">
      <c r="B6" s="21"/>
      <c r="D6" s="136" t="s">
        <v>16</v>
      </c>
      <c r="I6" s="130"/>
      <c r="L6" s="21"/>
    </row>
    <row r="7" s="1" customFormat="1" ht="16.5" customHeight="1">
      <c r="B7" s="21"/>
      <c r="E7" s="137" t="str">
        <f>'Rekapitulace stavby'!K6</f>
        <v>Sušice – Volšovy – zásobování pitnou vodou, III. etapa</v>
      </c>
      <c r="F7" s="136"/>
      <c r="G7" s="136"/>
      <c r="H7" s="136"/>
      <c r="I7" s="130"/>
      <c r="L7" s="21"/>
    </row>
    <row r="8" s="2" customFormat="1" ht="12" customHeight="1">
      <c r="A8" s="40"/>
      <c r="B8" s="46"/>
      <c r="C8" s="40"/>
      <c r="D8" s="136" t="s">
        <v>106</v>
      </c>
      <c r="E8" s="40"/>
      <c r="F8" s="40"/>
      <c r="G8" s="40"/>
      <c r="H8" s="40"/>
      <c r="I8" s="138"/>
      <c r="J8" s="40"/>
      <c r="K8" s="40"/>
      <c r="L8" s="139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0" t="s">
        <v>941</v>
      </c>
      <c r="F9" s="40"/>
      <c r="G9" s="40"/>
      <c r="H9" s="40"/>
      <c r="I9" s="138"/>
      <c r="J9" s="40"/>
      <c r="K9" s="40"/>
      <c r="L9" s="139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138"/>
      <c r="J10" s="40"/>
      <c r="K10" s="40"/>
      <c r="L10" s="139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6" t="s">
        <v>18</v>
      </c>
      <c r="E11" s="40"/>
      <c r="F11" s="141" t="s">
        <v>94</v>
      </c>
      <c r="G11" s="40"/>
      <c r="H11" s="40"/>
      <c r="I11" s="142" t="s">
        <v>20</v>
      </c>
      <c r="J11" s="141" t="s">
        <v>942</v>
      </c>
      <c r="K11" s="40"/>
      <c r="L11" s="139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6" t="s">
        <v>22</v>
      </c>
      <c r="E12" s="40"/>
      <c r="F12" s="141" t="s">
        <v>23</v>
      </c>
      <c r="G12" s="40"/>
      <c r="H12" s="40"/>
      <c r="I12" s="142" t="s">
        <v>24</v>
      </c>
      <c r="J12" s="143" t="str">
        <f>'Rekapitulace stavby'!AN8</f>
        <v>10. 1. 2020</v>
      </c>
      <c r="K12" s="40"/>
      <c r="L12" s="139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21.84" customHeight="1">
      <c r="A13" s="40"/>
      <c r="B13" s="46"/>
      <c r="C13" s="40"/>
      <c r="D13" s="40"/>
      <c r="E13" s="40"/>
      <c r="F13" s="40"/>
      <c r="G13" s="40"/>
      <c r="H13" s="40"/>
      <c r="I13" s="144" t="s">
        <v>26</v>
      </c>
      <c r="J13" s="145" t="s">
        <v>943</v>
      </c>
      <c r="K13" s="40"/>
      <c r="L13" s="139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6" t="s">
        <v>28</v>
      </c>
      <c r="E14" s="40"/>
      <c r="F14" s="40"/>
      <c r="G14" s="40"/>
      <c r="H14" s="40"/>
      <c r="I14" s="142" t="s">
        <v>29</v>
      </c>
      <c r="J14" s="141" t="s">
        <v>30</v>
      </c>
      <c r="K14" s="40"/>
      <c r="L14" s="139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41" t="s">
        <v>110</v>
      </c>
      <c r="F15" s="40"/>
      <c r="G15" s="40"/>
      <c r="H15" s="40"/>
      <c r="I15" s="142" t="s">
        <v>32</v>
      </c>
      <c r="J15" s="141" t="s">
        <v>30</v>
      </c>
      <c r="K15" s="40"/>
      <c r="L15" s="139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138"/>
      <c r="J16" s="40"/>
      <c r="K16" s="40"/>
      <c r="L16" s="139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6" t="s">
        <v>33</v>
      </c>
      <c r="E17" s="40"/>
      <c r="F17" s="40"/>
      <c r="G17" s="40"/>
      <c r="H17" s="40"/>
      <c r="I17" s="142" t="s">
        <v>29</v>
      </c>
      <c r="J17" s="34" t="str">
        <f>'Rekapitulace stavby'!AN13</f>
        <v>Vyplň údaj</v>
      </c>
      <c r="K17" s="40"/>
      <c r="L17" s="139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41"/>
      <c r="G18" s="141"/>
      <c r="H18" s="141"/>
      <c r="I18" s="142" t="s">
        <v>32</v>
      </c>
      <c r="J18" s="34" t="str">
        <f>'Rekapitulace stavby'!AN14</f>
        <v>Vyplň údaj</v>
      </c>
      <c r="K18" s="40"/>
      <c r="L18" s="139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138"/>
      <c r="J19" s="40"/>
      <c r="K19" s="40"/>
      <c r="L19" s="139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6" t="s">
        <v>35</v>
      </c>
      <c r="E20" s="40"/>
      <c r="F20" s="40"/>
      <c r="G20" s="40"/>
      <c r="H20" s="40"/>
      <c r="I20" s="142" t="s">
        <v>29</v>
      </c>
      <c r="J20" s="141" t="s">
        <v>30</v>
      </c>
      <c r="K20" s="40"/>
      <c r="L20" s="139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41" t="s">
        <v>36</v>
      </c>
      <c r="F21" s="40"/>
      <c r="G21" s="40"/>
      <c r="H21" s="40"/>
      <c r="I21" s="142" t="s">
        <v>32</v>
      </c>
      <c r="J21" s="141" t="s">
        <v>30</v>
      </c>
      <c r="K21" s="40"/>
      <c r="L21" s="139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138"/>
      <c r="J22" s="40"/>
      <c r="K22" s="40"/>
      <c r="L22" s="139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6" t="s">
        <v>38</v>
      </c>
      <c r="E23" s="40"/>
      <c r="F23" s="40"/>
      <c r="G23" s="40"/>
      <c r="H23" s="40"/>
      <c r="I23" s="142" t="s">
        <v>29</v>
      </c>
      <c r="J23" s="141" t="str">
        <f>IF('Rekapitulace stavby'!AN19="","",'Rekapitulace stavby'!AN19)</f>
        <v/>
      </c>
      <c r="K23" s="40"/>
      <c r="L23" s="139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41" t="str">
        <f>IF('Rekapitulace stavby'!E20="","",'Rekapitulace stavby'!E20)</f>
        <v xml:space="preserve"> </v>
      </c>
      <c r="F24" s="40"/>
      <c r="G24" s="40"/>
      <c r="H24" s="40"/>
      <c r="I24" s="142" t="s">
        <v>32</v>
      </c>
      <c r="J24" s="141" t="str">
        <f>IF('Rekapitulace stavby'!AN20="","",'Rekapitulace stavby'!AN20)</f>
        <v/>
      </c>
      <c r="K24" s="40"/>
      <c r="L24" s="139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138"/>
      <c r="J25" s="40"/>
      <c r="K25" s="40"/>
      <c r="L25" s="139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6" t="s">
        <v>40</v>
      </c>
      <c r="E26" s="40"/>
      <c r="F26" s="40"/>
      <c r="G26" s="40"/>
      <c r="H26" s="40"/>
      <c r="I26" s="138"/>
      <c r="J26" s="40"/>
      <c r="K26" s="40"/>
      <c r="L26" s="139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6"/>
      <c r="B27" s="147"/>
      <c r="C27" s="146"/>
      <c r="D27" s="146"/>
      <c r="E27" s="148" t="s">
        <v>30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138"/>
      <c r="J28" s="40"/>
      <c r="K28" s="40"/>
      <c r="L28" s="139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1"/>
      <c r="E29" s="151"/>
      <c r="F29" s="151"/>
      <c r="G29" s="151"/>
      <c r="H29" s="151"/>
      <c r="I29" s="152"/>
      <c r="J29" s="151"/>
      <c r="K29" s="151"/>
      <c r="L29" s="139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3" t="s">
        <v>42</v>
      </c>
      <c r="E30" s="40"/>
      <c r="F30" s="40"/>
      <c r="G30" s="40"/>
      <c r="H30" s="40"/>
      <c r="I30" s="138"/>
      <c r="J30" s="154">
        <f>ROUND(J83, 2)</f>
        <v>0</v>
      </c>
      <c r="K30" s="40"/>
      <c r="L30" s="139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1"/>
      <c r="E31" s="151"/>
      <c r="F31" s="151"/>
      <c r="G31" s="151"/>
      <c r="H31" s="151"/>
      <c r="I31" s="152"/>
      <c r="J31" s="151"/>
      <c r="K31" s="151"/>
      <c r="L31" s="139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5" t="s">
        <v>44</v>
      </c>
      <c r="G32" s="40"/>
      <c r="H32" s="40"/>
      <c r="I32" s="156" t="s">
        <v>43</v>
      </c>
      <c r="J32" s="155" t="s">
        <v>45</v>
      </c>
      <c r="K32" s="40"/>
      <c r="L32" s="139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7" t="s">
        <v>46</v>
      </c>
      <c r="E33" s="136" t="s">
        <v>47</v>
      </c>
      <c r="F33" s="158">
        <f>ROUND((SUM(BE83:BE171)),  2)</f>
        <v>0</v>
      </c>
      <c r="G33" s="40"/>
      <c r="H33" s="40"/>
      <c r="I33" s="159">
        <v>0.20999999999999999</v>
      </c>
      <c r="J33" s="158">
        <f>ROUND(((SUM(BE83:BE171))*I33),  2)</f>
        <v>0</v>
      </c>
      <c r="K33" s="40"/>
      <c r="L33" s="139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6" t="s">
        <v>48</v>
      </c>
      <c r="F34" s="158">
        <f>ROUND((SUM(BF83:BF171)),  2)</f>
        <v>0</v>
      </c>
      <c r="G34" s="40"/>
      <c r="H34" s="40"/>
      <c r="I34" s="159">
        <v>0.14999999999999999</v>
      </c>
      <c r="J34" s="158">
        <f>ROUND(((SUM(BF83:BF171))*I34),  2)</f>
        <v>0</v>
      </c>
      <c r="K34" s="40"/>
      <c r="L34" s="139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6" t="s">
        <v>49</v>
      </c>
      <c r="F35" s="158">
        <f>ROUND((SUM(BG83:BG171)),  2)</f>
        <v>0</v>
      </c>
      <c r="G35" s="40"/>
      <c r="H35" s="40"/>
      <c r="I35" s="159">
        <v>0.20999999999999999</v>
      </c>
      <c r="J35" s="158">
        <f>0</f>
        <v>0</v>
      </c>
      <c r="K35" s="40"/>
      <c r="L35" s="139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6" t="s">
        <v>50</v>
      </c>
      <c r="F36" s="158">
        <f>ROUND((SUM(BH83:BH171)),  2)</f>
        <v>0</v>
      </c>
      <c r="G36" s="40"/>
      <c r="H36" s="40"/>
      <c r="I36" s="159">
        <v>0.14999999999999999</v>
      </c>
      <c r="J36" s="158">
        <f>0</f>
        <v>0</v>
      </c>
      <c r="K36" s="40"/>
      <c r="L36" s="139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6" t="s">
        <v>51</v>
      </c>
      <c r="F37" s="158">
        <f>ROUND((SUM(BI83:BI171)),  2)</f>
        <v>0</v>
      </c>
      <c r="G37" s="40"/>
      <c r="H37" s="40"/>
      <c r="I37" s="159">
        <v>0</v>
      </c>
      <c r="J37" s="158">
        <f>0</f>
        <v>0</v>
      </c>
      <c r="K37" s="40"/>
      <c r="L37" s="139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138"/>
      <c r="J38" s="40"/>
      <c r="K38" s="40"/>
      <c r="L38" s="139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0"/>
      <c r="D39" s="161" t="s">
        <v>52</v>
      </c>
      <c r="E39" s="162"/>
      <c r="F39" s="162"/>
      <c r="G39" s="163" t="s">
        <v>53</v>
      </c>
      <c r="H39" s="164" t="s">
        <v>54</v>
      </c>
      <c r="I39" s="165"/>
      <c r="J39" s="166">
        <f>SUM(J30:J37)</f>
        <v>0</v>
      </c>
      <c r="K39" s="167"/>
      <c r="L39" s="139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8"/>
      <c r="C40" s="169"/>
      <c r="D40" s="169"/>
      <c r="E40" s="169"/>
      <c r="F40" s="169"/>
      <c r="G40" s="169"/>
      <c r="H40" s="169"/>
      <c r="I40" s="170"/>
      <c r="J40" s="169"/>
      <c r="K40" s="169"/>
      <c r="L40" s="139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71"/>
      <c r="C44" s="172"/>
      <c r="D44" s="172"/>
      <c r="E44" s="172"/>
      <c r="F44" s="172"/>
      <c r="G44" s="172"/>
      <c r="H44" s="172"/>
      <c r="I44" s="173"/>
      <c r="J44" s="172"/>
      <c r="K44" s="172"/>
      <c r="L44" s="139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111</v>
      </c>
      <c r="D45" s="42"/>
      <c r="E45" s="42"/>
      <c r="F45" s="42"/>
      <c r="G45" s="42"/>
      <c r="H45" s="42"/>
      <c r="I45" s="138"/>
      <c r="J45" s="42"/>
      <c r="K45" s="42"/>
      <c r="L45" s="139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138"/>
      <c r="J46" s="42"/>
      <c r="K46" s="42"/>
      <c r="L46" s="139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138"/>
      <c r="J47" s="42"/>
      <c r="K47" s="42"/>
      <c r="L47" s="139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4" t="str">
        <f>E7</f>
        <v>Sušice – Volšovy – zásobování pitnou vodou, III. etapa</v>
      </c>
      <c r="F48" s="33"/>
      <c r="G48" s="33"/>
      <c r="H48" s="33"/>
      <c r="I48" s="138"/>
      <c r="J48" s="42"/>
      <c r="K48" s="42"/>
      <c r="L48" s="139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106</v>
      </c>
      <c r="D49" s="42"/>
      <c r="E49" s="42"/>
      <c r="F49" s="42"/>
      <c r="G49" s="42"/>
      <c r="H49" s="42"/>
      <c r="I49" s="138"/>
      <c r="J49" s="42"/>
      <c r="K49" s="42"/>
      <c r="L49" s="139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IO 03 - Přípojka NN</v>
      </c>
      <c r="F50" s="42"/>
      <c r="G50" s="42"/>
      <c r="H50" s="42"/>
      <c r="I50" s="138"/>
      <c r="J50" s="42"/>
      <c r="K50" s="42"/>
      <c r="L50" s="139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138"/>
      <c r="J51" s="42"/>
      <c r="K51" s="42"/>
      <c r="L51" s="139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22</v>
      </c>
      <c r="D52" s="42"/>
      <c r="E52" s="42"/>
      <c r="F52" s="28" t="str">
        <f>F12</f>
        <v>Sušice – část Volšovy</v>
      </c>
      <c r="G52" s="42"/>
      <c r="H52" s="42"/>
      <c r="I52" s="142" t="s">
        <v>24</v>
      </c>
      <c r="J52" s="74" t="str">
        <f>IF(J12="","",J12)</f>
        <v>10. 1. 2020</v>
      </c>
      <c r="K52" s="42"/>
      <c r="L52" s="139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138"/>
      <c r="J53" s="42"/>
      <c r="K53" s="42"/>
      <c r="L53" s="139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3" t="s">
        <v>28</v>
      </c>
      <c r="D54" s="42"/>
      <c r="E54" s="42"/>
      <c r="F54" s="28" t="str">
        <f>E15</f>
        <v>Město Sušice</v>
      </c>
      <c r="G54" s="42"/>
      <c r="H54" s="42"/>
      <c r="I54" s="142" t="s">
        <v>35</v>
      </c>
      <c r="J54" s="38" t="str">
        <f>E21</f>
        <v>VH-TRES spol.s r.o., České Budějovice</v>
      </c>
      <c r="K54" s="42"/>
      <c r="L54" s="139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3" t="s">
        <v>33</v>
      </c>
      <c r="D55" s="42"/>
      <c r="E55" s="42"/>
      <c r="F55" s="28" t="str">
        <f>IF(E18="","",E18)</f>
        <v>Vyplň údaj</v>
      </c>
      <c r="G55" s="42"/>
      <c r="H55" s="42"/>
      <c r="I55" s="142" t="s">
        <v>38</v>
      </c>
      <c r="J55" s="38" t="str">
        <f>E24</f>
        <v xml:space="preserve"> </v>
      </c>
      <c r="K55" s="42"/>
      <c r="L55" s="139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138"/>
      <c r="J56" s="42"/>
      <c r="K56" s="42"/>
      <c r="L56" s="139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5" t="s">
        <v>112</v>
      </c>
      <c r="D57" s="176"/>
      <c r="E57" s="176"/>
      <c r="F57" s="176"/>
      <c r="G57" s="176"/>
      <c r="H57" s="176"/>
      <c r="I57" s="177"/>
      <c r="J57" s="178" t="s">
        <v>113</v>
      </c>
      <c r="K57" s="176"/>
      <c r="L57" s="139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138"/>
      <c r="J58" s="42"/>
      <c r="K58" s="42"/>
      <c r="L58" s="139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9" t="s">
        <v>74</v>
      </c>
      <c r="D59" s="42"/>
      <c r="E59" s="42"/>
      <c r="F59" s="42"/>
      <c r="G59" s="42"/>
      <c r="H59" s="42"/>
      <c r="I59" s="138"/>
      <c r="J59" s="104">
        <f>J83</f>
        <v>0</v>
      </c>
      <c r="K59" s="42"/>
      <c r="L59" s="139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114</v>
      </c>
    </row>
    <row r="60" s="9" customFormat="1" ht="24.96" customHeight="1">
      <c r="A60" s="9"/>
      <c r="B60" s="180"/>
      <c r="C60" s="181"/>
      <c r="D60" s="182" t="s">
        <v>941</v>
      </c>
      <c r="E60" s="183"/>
      <c r="F60" s="183"/>
      <c r="G60" s="183"/>
      <c r="H60" s="183"/>
      <c r="I60" s="184"/>
      <c r="J60" s="185">
        <f>J84</f>
        <v>0</v>
      </c>
      <c r="K60" s="181"/>
      <c r="L60" s="186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7"/>
      <c r="C61" s="188"/>
      <c r="D61" s="189" t="s">
        <v>944</v>
      </c>
      <c r="E61" s="190"/>
      <c r="F61" s="190"/>
      <c r="G61" s="190"/>
      <c r="H61" s="190"/>
      <c r="I61" s="191"/>
      <c r="J61" s="192">
        <f>J85</f>
        <v>0</v>
      </c>
      <c r="K61" s="188"/>
      <c r="L61" s="19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7"/>
      <c r="C62" s="188"/>
      <c r="D62" s="189" t="s">
        <v>945</v>
      </c>
      <c r="E62" s="190"/>
      <c r="F62" s="190"/>
      <c r="G62" s="190"/>
      <c r="H62" s="190"/>
      <c r="I62" s="191"/>
      <c r="J62" s="192">
        <f>J101</f>
        <v>0</v>
      </c>
      <c r="K62" s="188"/>
      <c r="L62" s="19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7"/>
      <c r="C63" s="188"/>
      <c r="D63" s="189" t="s">
        <v>946</v>
      </c>
      <c r="E63" s="190"/>
      <c r="F63" s="190"/>
      <c r="G63" s="190"/>
      <c r="H63" s="190"/>
      <c r="I63" s="191"/>
      <c r="J63" s="192">
        <f>J167</f>
        <v>0</v>
      </c>
      <c r="K63" s="188"/>
      <c r="L63" s="19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40"/>
      <c r="B64" s="41"/>
      <c r="C64" s="42"/>
      <c r="D64" s="42"/>
      <c r="E64" s="42"/>
      <c r="F64" s="42"/>
      <c r="G64" s="42"/>
      <c r="H64" s="42"/>
      <c r="I64" s="138"/>
      <c r="J64" s="42"/>
      <c r="K64" s="42"/>
      <c r="L64" s="139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6.96" customHeight="1">
      <c r="A65" s="40"/>
      <c r="B65" s="61"/>
      <c r="C65" s="62"/>
      <c r="D65" s="62"/>
      <c r="E65" s="62"/>
      <c r="F65" s="62"/>
      <c r="G65" s="62"/>
      <c r="H65" s="62"/>
      <c r="I65" s="170"/>
      <c r="J65" s="62"/>
      <c r="K65" s="62"/>
      <c r="L65" s="139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9" s="2" customFormat="1" ht="6.96" customHeight="1">
      <c r="A69" s="40"/>
      <c r="B69" s="63"/>
      <c r="C69" s="64"/>
      <c r="D69" s="64"/>
      <c r="E69" s="64"/>
      <c r="F69" s="64"/>
      <c r="G69" s="64"/>
      <c r="H69" s="64"/>
      <c r="I69" s="173"/>
      <c r="J69" s="64"/>
      <c r="K69" s="64"/>
      <c r="L69" s="139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24.96" customHeight="1">
      <c r="A70" s="40"/>
      <c r="B70" s="41"/>
      <c r="C70" s="24" t="s">
        <v>124</v>
      </c>
      <c r="D70" s="42"/>
      <c r="E70" s="42"/>
      <c r="F70" s="42"/>
      <c r="G70" s="42"/>
      <c r="H70" s="42"/>
      <c r="I70" s="138"/>
      <c r="J70" s="42"/>
      <c r="K70" s="42"/>
      <c r="L70" s="139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41"/>
      <c r="C71" s="42"/>
      <c r="D71" s="42"/>
      <c r="E71" s="42"/>
      <c r="F71" s="42"/>
      <c r="G71" s="42"/>
      <c r="H71" s="42"/>
      <c r="I71" s="138"/>
      <c r="J71" s="42"/>
      <c r="K71" s="42"/>
      <c r="L71" s="139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3" t="s">
        <v>16</v>
      </c>
      <c r="D72" s="42"/>
      <c r="E72" s="42"/>
      <c r="F72" s="42"/>
      <c r="G72" s="42"/>
      <c r="H72" s="42"/>
      <c r="I72" s="138"/>
      <c r="J72" s="42"/>
      <c r="K72" s="42"/>
      <c r="L72" s="139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174" t="str">
        <f>E7</f>
        <v>Sušice – Volšovy – zásobování pitnou vodou, III. etapa</v>
      </c>
      <c r="F73" s="33"/>
      <c r="G73" s="33"/>
      <c r="H73" s="33"/>
      <c r="I73" s="138"/>
      <c r="J73" s="42"/>
      <c r="K73" s="42"/>
      <c r="L73" s="139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3" t="s">
        <v>106</v>
      </c>
      <c r="D74" s="42"/>
      <c r="E74" s="42"/>
      <c r="F74" s="42"/>
      <c r="G74" s="42"/>
      <c r="H74" s="42"/>
      <c r="I74" s="138"/>
      <c r="J74" s="42"/>
      <c r="K74" s="42"/>
      <c r="L74" s="139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71" t="str">
        <f>E9</f>
        <v>IO 03 - Přípojka NN</v>
      </c>
      <c r="F75" s="42"/>
      <c r="G75" s="42"/>
      <c r="H75" s="42"/>
      <c r="I75" s="138"/>
      <c r="J75" s="42"/>
      <c r="K75" s="42"/>
      <c r="L75" s="139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138"/>
      <c r="J76" s="42"/>
      <c r="K76" s="42"/>
      <c r="L76" s="139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3" t="s">
        <v>22</v>
      </c>
      <c r="D77" s="42"/>
      <c r="E77" s="42"/>
      <c r="F77" s="28" t="str">
        <f>F12</f>
        <v>Sušice – část Volšovy</v>
      </c>
      <c r="G77" s="42"/>
      <c r="H77" s="42"/>
      <c r="I77" s="142" t="s">
        <v>24</v>
      </c>
      <c r="J77" s="74" t="str">
        <f>IF(J12="","",J12)</f>
        <v>10. 1. 2020</v>
      </c>
      <c r="K77" s="42"/>
      <c r="L77" s="139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138"/>
      <c r="J78" s="42"/>
      <c r="K78" s="42"/>
      <c r="L78" s="139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40.05" customHeight="1">
      <c r="A79" s="40"/>
      <c r="B79" s="41"/>
      <c r="C79" s="33" t="s">
        <v>28</v>
      </c>
      <c r="D79" s="42"/>
      <c r="E79" s="42"/>
      <c r="F79" s="28" t="str">
        <f>E15</f>
        <v>Město Sušice</v>
      </c>
      <c r="G79" s="42"/>
      <c r="H79" s="42"/>
      <c r="I79" s="142" t="s">
        <v>35</v>
      </c>
      <c r="J79" s="38" t="str">
        <f>E21</f>
        <v>VH-TRES spol.s r.o., České Budějovice</v>
      </c>
      <c r="K79" s="42"/>
      <c r="L79" s="139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3" t="s">
        <v>33</v>
      </c>
      <c r="D80" s="42"/>
      <c r="E80" s="42"/>
      <c r="F80" s="28" t="str">
        <f>IF(E18="","",E18)</f>
        <v>Vyplň údaj</v>
      </c>
      <c r="G80" s="42"/>
      <c r="H80" s="42"/>
      <c r="I80" s="142" t="s">
        <v>38</v>
      </c>
      <c r="J80" s="38" t="str">
        <f>E24</f>
        <v xml:space="preserve"> </v>
      </c>
      <c r="K80" s="42"/>
      <c r="L80" s="139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0.32" customHeight="1">
      <c r="A81" s="40"/>
      <c r="B81" s="41"/>
      <c r="C81" s="42"/>
      <c r="D81" s="42"/>
      <c r="E81" s="42"/>
      <c r="F81" s="42"/>
      <c r="G81" s="42"/>
      <c r="H81" s="42"/>
      <c r="I81" s="138"/>
      <c r="J81" s="42"/>
      <c r="K81" s="42"/>
      <c r="L81" s="139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1" customFormat="1" ht="29.28" customHeight="1">
      <c r="A82" s="194"/>
      <c r="B82" s="195"/>
      <c r="C82" s="196" t="s">
        <v>125</v>
      </c>
      <c r="D82" s="197" t="s">
        <v>61</v>
      </c>
      <c r="E82" s="197" t="s">
        <v>57</v>
      </c>
      <c r="F82" s="197" t="s">
        <v>58</v>
      </c>
      <c r="G82" s="197" t="s">
        <v>126</v>
      </c>
      <c r="H82" s="197" t="s">
        <v>127</v>
      </c>
      <c r="I82" s="198" t="s">
        <v>128</v>
      </c>
      <c r="J82" s="197" t="s">
        <v>113</v>
      </c>
      <c r="K82" s="199" t="s">
        <v>129</v>
      </c>
      <c r="L82" s="200"/>
      <c r="M82" s="94" t="s">
        <v>30</v>
      </c>
      <c r="N82" s="95" t="s">
        <v>46</v>
      </c>
      <c r="O82" s="95" t="s">
        <v>130</v>
      </c>
      <c r="P82" s="95" t="s">
        <v>131</v>
      </c>
      <c r="Q82" s="95" t="s">
        <v>132</v>
      </c>
      <c r="R82" s="95" t="s">
        <v>133</v>
      </c>
      <c r="S82" s="95" t="s">
        <v>134</v>
      </c>
      <c r="T82" s="96" t="s">
        <v>135</v>
      </c>
      <c r="U82" s="194"/>
      <c r="V82" s="194"/>
      <c r="W82" s="194"/>
      <c r="X82" s="194"/>
      <c r="Y82" s="194"/>
      <c r="Z82" s="194"/>
      <c r="AA82" s="194"/>
      <c r="AB82" s="194"/>
      <c r="AC82" s="194"/>
      <c r="AD82" s="194"/>
      <c r="AE82" s="194"/>
    </row>
    <row r="83" s="2" customFormat="1" ht="22.8" customHeight="1">
      <c r="A83" s="40"/>
      <c r="B83" s="41"/>
      <c r="C83" s="101" t="s">
        <v>136</v>
      </c>
      <c r="D83" s="42"/>
      <c r="E83" s="42"/>
      <c r="F83" s="42"/>
      <c r="G83" s="42"/>
      <c r="H83" s="42"/>
      <c r="I83" s="138"/>
      <c r="J83" s="201">
        <f>BK83</f>
        <v>0</v>
      </c>
      <c r="K83" s="42"/>
      <c r="L83" s="46"/>
      <c r="M83" s="97"/>
      <c r="N83" s="202"/>
      <c r="O83" s="98"/>
      <c r="P83" s="203">
        <f>P84</f>
        <v>0</v>
      </c>
      <c r="Q83" s="98"/>
      <c r="R83" s="203">
        <f>R84</f>
        <v>0</v>
      </c>
      <c r="S83" s="98"/>
      <c r="T83" s="204">
        <f>T84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8" t="s">
        <v>75</v>
      </c>
      <c r="AU83" s="18" t="s">
        <v>114</v>
      </c>
      <c r="BK83" s="205">
        <f>BK84</f>
        <v>0</v>
      </c>
    </row>
    <row r="84" s="12" customFormat="1" ht="25.92" customHeight="1">
      <c r="A84" s="12"/>
      <c r="B84" s="206"/>
      <c r="C84" s="207"/>
      <c r="D84" s="208" t="s">
        <v>75</v>
      </c>
      <c r="E84" s="209" t="s">
        <v>91</v>
      </c>
      <c r="F84" s="209" t="s">
        <v>92</v>
      </c>
      <c r="G84" s="207"/>
      <c r="H84" s="207"/>
      <c r="I84" s="210"/>
      <c r="J84" s="211">
        <f>BK84</f>
        <v>0</v>
      </c>
      <c r="K84" s="207"/>
      <c r="L84" s="212"/>
      <c r="M84" s="213"/>
      <c r="N84" s="214"/>
      <c r="O84" s="214"/>
      <c r="P84" s="215">
        <f>P85+P101+P167</f>
        <v>0</v>
      </c>
      <c r="Q84" s="214"/>
      <c r="R84" s="215">
        <f>R85+R101+R167</f>
        <v>0</v>
      </c>
      <c r="S84" s="214"/>
      <c r="T84" s="216">
        <f>T85+T101+T167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17" t="s">
        <v>155</v>
      </c>
      <c r="AT84" s="218" t="s">
        <v>75</v>
      </c>
      <c r="AU84" s="218" t="s">
        <v>76</v>
      </c>
      <c r="AY84" s="217" t="s">
        <v>139</v>
      </c>
      <c r="BK84" s="219">
        <f>BK85+BK101+BK167</f>
        <v>0</v>
      </c>
    </row>
    <row r="85" s="12" customFormat="1" ht="22.8" customHeight="1">
      <c r="A85" s="12"/>
      <c r="B85" s="206"/>
      <c r="C85" s="207"/>
      <c r="D85" s="208" t="s">
        <v>75</v>
      </c>
      <c r="E85" s="220" t="s">
        <v>947</v>
      </c>
      <c r="F85" s="220" t="s">
        <v>948</v>
      </c>
      <c r="G85" s="207"/>
      <c r="H85" s="207"/>
      <c r="I85" s="210"/>
      <c r="J85" s="221">
        <f>BK85</f>
        <v>0</v>
      </c>
      <c r="K85" s="207"/>
      <c r="L85" s="212"/>
      <c r="M85" s="213"/>
      <c r="N85" s="214"/>
      <c r="O85" s="214"/>
      <c r="P85" s="215">
        <f>SUM(P86:P100)</f>
        <v>0</v>
      </c>
      <c r="Q85" s="214"/>
      <c r="R85" s="215">
        <f>SUM(R86:R100)</f>
        <v>0</v>
      </c>
      <c r="S85" s="214"/>
      <c r="T85" s="216">
        <f>SUM(T86:T100)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17" t="s">
        <v>155</v>
      </c>
      <c r="AT85" s="218" t="s">
        <v>75</v>
      </c>
      <c r="AU85" s="218" t="s">
        <v>84</v>
      </c>
      <c r="AY85" s="217" t="s">
        <v>139</v>
      </c>
      <c r="BK85" s="219">
        <f>SUM(BK86:BK100)</f>
        <v>0</v>
      </c>
    </row>
    <row r="86" s="2" customFormat="1" ht="21.75" customHeight="1">
      <c r="A86" s="40"/>
      <c r="B86" s="41"/>
      <c r="C86" s="268" t="s">
        <v>84</v>
      </c>
      <c r="D86" s="268" t="s">
        <v>273</v>
      </c>
      <c r="E86" s="269" t="s">
        <v>84</v>
      </c>
      <c r="F86" s="270" t="s">
        <v>949</v>
      </c>
      <c r="G86" s="271" t="s">
        <v>401</v>
      </c>
      <c r="H86" s="272">
        <v>1</v>
      </c>
      <c r="I86" s="273"/>
      <c r="J86" s="274">
        <f>ROUND(I86*H86,2)</f>
        <v>0</v>
      </c>
      <c r="K86" s="270" t="s">
        <v>30</v>
      </c>
      <c r="L86" s="275"/>
      <c r="M86" s="276" t="s">
        <v>30</v>
      </c>
      <c r="N86" s="277" t="s">
        <v>47</v>
      </c>
      <c r="O86" s="86"/>
      <c r="P86" s="231">
        <f>O86*H86</f>
        <v>0</v>
      </c>
      <c r="Q86" s="231">
        <v>0</v>
      </c>
      <c r="R86" s="231">
        <f>Q86*H86</f>
        <v>0</v>
      </c>
      <c r="S86" s="231">
        <v>0</v>
      </c>
      <c r="T86" s="232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33" t="s">
        <v>182</v>
      </c>
      <c r="AT86" s="233" t="s">
        <v>273</v>
      </c>
      <c r="AU86" s="233" t="s">
        <v>87</v>
      </c>
      <c r="AY86" s="18" t="s">
        <v>139</v>
      </c>
      <c r="BE86" s="234">
        <f>IF(N86="základní",J86,0)</f>
        <v>0</v>
      </c>
      <c r="BF86" s="234">
        <f>IF(N86="snížená",J86,0)</f>
        <v>0</v>
      </c>
      <c r="BG86" s="234">
        <f>IF(N86="zákl. přenesená",J86,0)</f>
        <v>0</v>
      </c>
      <c r="BH86" s="234">
        <f>IF(N86="sníž. přenesená",J86,0)</f>
        <v>0</v>
      </c>
      <c r="BI86" s="234">
        <f>IF(N86="nulová",J86,0)</f>
        <v>0</v>
      </c>
      <c r="BJ86" s="18" t="s">
        <v>84</v>
      </c>
      <c r="BK86" s="234">
        <f>ROUND(I86*H86,2)</f>
        <v>0</v>
      </c>
      <c r="BL86" s="18" t="s">
        <v>146</v>
      </c>
      <c r="BM86" s="233" t="s">
        <v>242</v>
      </c>
    </row>
    <row r="87" s="2" customFormat="1" ht="21.75" customHeight="1">
      <c r="A87" s="40"/>
      <c r="B87" s="41"/>
      <c r="C87" s="268" t="s">
        <v>87</v>
      </c>
      <c r="D87" s="268" t="s">
        <v>273</v>
      </c>
      <c r="E87" s="269" t="s">
        <v>87</v>
      </c>
      <c r="F87" s="270" t="s">
        <v>950</v>
      </c>
      <c r="G87" s="271" t="s">
        <v>401</v>
      </c>
      <c r="H87" s="272">
        <v>1</v>
      </c>
      <c r="I87" s="273"/>
      <c r="J87" s="274">
        <f>ROUND(I87*H87,2)</f>
        <v>0</v>
      </c>
      <c r="K87" s="270" t="s">
        <v>30</v>
      </c>
      <c r="L87" s="275"/>
      <c r="M87" s="276" t="s">
        <v>30</v>
      </c>
      <c r="N87" s="277" t="s">
        <v>47</v>
      </c>
      <c r="O87" s="86"/>
      <c r="P87" s="231">
        <f>O87*H87</f>
        <v>0</v>
      </c>
      <c r="Q87" s="231">
        <v>0</v>
      </c>
      <c r="R87" s="231">
        <f>Q87*H87</f>
        <v>0</v>
      </c>
      <c r="S87" s="231">
        <v>0</v>
      </c>
      <c r="T87" s="232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33" t="s">
        <v>182</v>
      </c>
      <c r="AT87" s="233" t="s">
        <v>273</v>
      </c>
      <c r="AU87" s="233" t="s">
        <v>87</v>
      </c>
      <c r="AY87" s="18" t="s">
        <v>139</v>
      </c>
      <c r="BE87" s="234">
        <f>IF(N87="základní",J87,0)</f>
        <v>0</v>
      </c>
      <c r="BF87" s="234">
        <f>IF(N87="snížená",J87,0)</f>
        <v>0</v>
      </c>
      <c r="BG87" s="234">
        <f>IF(N87="zákl. přenesená",J87,0)</f>
        <v>0</v>
      </c>
      <c r="BH87" s="234">
        <f>IF(N87="sníž. přenesená",J87,0)</f>
        <v>0</v>
      </c>
      <c r="BI87" s="234">
        <f>IF(N87="nulová",J87,0)</f>
        <v>0</v>
      </c>
      <c r="BJ87" s="18" t="s">
        <v>84</v>
      </c>
      <c r="BK87" s="234">
        <f>ROUND(I87*H87,2)</f>
        <v>0</v>
      </c>
      <c r="BL87" s="18" t="s">
        <v>146</v>
      </c>
      <c r="BM87" s="233" t="s">
        <v>257</v>
      </c>
    </row>
    <row r="88" s="2" customFormat="1" ht="16.5" customHeight="1">
      <c r="A88" s="40"/>
      <c r="B88" s="41"/>
      <c r="C88" s="268" t="s">
        <v>155</v>
      </c>
      <c r="D88" s="268" t="s">
        <v>273</v>
      </c>
      <c r="E88" s="269" t="s">
        <v>169</v>
      </c>
      <c r="F88" s="270" t="s">
        <v>951</v>
      </c>
      <c r="G88" s="271" t="s">
        <v>685</v>
      </c>
      <c r="H88" s="272">
        <v>1</v>
      </c>
      <c r="I88" s="273"/>
      <c r="J88" s="274">
        <f>ROUND(I88*H88,2)</f>
        <v>0</v>
      </c>
      <c r="K88" s="270" t="s">
        <v>30</v>
      </c>
      <c r="L88" s="275"/>
      <c r="M88" s="276" t="s">
        <v>30</v>
      </c>
      <c r="N88" s="277" t="s">
        <v>47</v>
      </c>
      <c r="O88" s="86"/>
      <c r="P88" s="231">
        <f>O88*H88</f>
        <v>0</v>
      </c>
      <c r="Q88" s="231">
        <v>0</v>
      </c>
      <c r="R88" s="231">
        <f>Q88*H88</f>
        <v>0</v>
      </c>
      <c r="S88" s="231">
        <v>0</v>
      </c>
      <c r="T88" s="232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33" t="s">
        <v>182</v>
      </c>
      <c r="AT88" s="233" t="s">
        <v>273</v>
      </c>
      <c r="AU88" s="233" t="s">
        <v>87</v>
      </c>
      <c r="AY88" s="18" t="s">
        <v>139</v>
      </c>
      <c r="BE88" s="234">
        <f>IF(N88="základní",J88,0)</f>
        <v>0</v>
      </c>
      <c r="BF88" s="234">
        <f>IF(N88="snížená",J88,0)</f>
        <v>0</v>
      </c>
      <c r="BG88" s="234">
        <f>IF(N88="zákl. přenesená",J88,0)</f>
        <v>0</v>
      </c>
      <c r="BH88" s="234">
        <f>IF(N88="sníž. přenesená",J88,0)</f>
        <v>0</v>
      </c>
      <c r="BI88" s="234">
        <f>IF(N88="nulová",J88,0)</f>
        <v>0</v>
      </c>
      <c r="BJ88" s="18" t="s">
        <v>84</v>
      </c>
      <c r="BK88" s="234">
        <f>ROUND(I88*H88,2)</f>
        <v>0</v>
      </c>
      <c r="BL88" s="18" t="s">
        <v>146</v>
      </c>
      <c r="BM88" s="233" t="s">
        <v>952</v>
      </c>
    </row>
    <row r="89" s="2" customFormat="1" ht="16.5" customHeight="1">
      <c r="A89" s="40"/>
      <c r="B89" s="41"/>
      <c r="C89" s="222" t="s">
        <v>146</v>
      </c>
      <c r="D89" s="222" t="s">
        <v>141</v>
      </c>
      <c r="E89" s="223" t="s">
        <v>953</v>
      </c>
      <c r="F89" s="224" t="s">
        <v>954</v>
      </c>
      <c r="G89" s="225" t="s">
        <v>185</v>
      </c>
      <c r="H89" s="226">
        <v>26</v>
      </c>
      <c r="I89" s="227"/>
      <c r="J89" s="228">
        <f>ROUND(I89*H89,2)</f>
        <v>0</v>
      </c>
      <c r="K89" s="224" t="s">
        <v>30</v>
      </c>
      <c r="L89" s="46"/>
      <c r="M89" s="229" t="s">
        <v>30</v>
      </c>
      <c r="N89" s="230" t="s">
        <v>47</v>
      </c>
      <c r="O89" s="86"/>
      <c r="P89" s="231">
        <f>O89*H89</f>
        <v>0</v>
      </c>
      <c r="Q89" s="231">
        <v>0</v>
      </c>
      <c r="R89" s="231">
        <f>Q89*H89</f>
        <v>0</v>
      </c>
      <c r="S89" s="231">
        <v>0</v>
      </c>
      <c r="T89" s="232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33" t="s">
        <v>146</v>
      </c>
      <c r="AT89" s="233" t="s">
        <v>141</v>
      </c>
      <c r="AU89" s="233" t="s">
        <v>87</v>
      </c>
      <c r="AY89" s="18" t="s">
        <v>139</v>
      </c>
      <c r="BE89" s="234">
        <f>IF(N89="základní",J89,0)</f>
        <v>0</v>
      </c>
      <c r="BF89" s="234">
        <f>IF(N89="snížená",J89,0)</f>
        <v>0</v>
      </c>
      <c r="BG89" s="234">
        <f>IF(N89="zákl. přenesená",J89,0)</f>
        <v>0</v>
      </c>
      <c r="BH89" s="234">
        <f>IF(N89="sníž. přenesená",J89,0)</f>
        <v>0</v>
      </c>
      <c r="BI89" s="234">
        <f>IF(N89="nulová",J89,0)</f>
        <v>0</v>
      </c>
      <c r="BJ89" s="18" t="s">
        <v>84</v>
      </c>
      <c r="BK89" s="234">
        <f>ROUND(I89*H89,2)</f>
        <v>0</v>
      </c>
      <c r="BL89" s="18" t="s">
        <v>146</v>
      </c>
      <c r="BM89" s="233" t="s">
        <v>278</v>
      </c>
    </row>
    <row r="90" s="2" customFormat="1" ht="16.5" customHeight="1">
      <c r="A90" s="40"/>
      <c r="B90" s="41"/>
      <c r="C90" s="222" t="s">
        <v>164</v>
      </c>
      <c r="D90" s="222" t="s">
        <v>141</v>
      </c>
      <c r="E90" s="223" t="s">
        <v>955</v>
      </c>
      <c r="F90" s="224" t="s">
        <v>956</v>
      </c>
      <c r="G90" s="225" t="s">
        <v>185</v>
      </c>
      <c r="H90" s="226">
        <v>16</v>
      </c>
      <c r="I90" s="227"/>
      <c r="J90" s="228">
        <f>ROUND(I90*H90,2)</f>
        <v>0</v>
      </c>
      <c r="K90" s="224" t="s">
        <v>30</v>
      </c>
      <c r="L90" s="46"/>
      <c r="M90" s="229" t="s">
        <v>30</v>
      </c>
      <c r="N90" s="230" t="s">
        <v>47</v>
      </c>
      <c r="O90" s="86"/>
      <c r="P90" s="231">
        <f>O90*H90</f>
        <v>0</v>
      </c>
      <c r="Q90" s="231">
        <v>0</v>
      </c>
      <c r="R90" s="231">
        <f>Q90*H90</f>
        <v>0</v>
      </c>
      <c r="S90" s="231">
        <v>0</v>
      </c>
      <c r="T90" s="232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33" t="s">
        <v>146</v>
      </c>
      <c r="AT90" s="233" t="s">
        <v>141</v>
      </c>
      <c r="AU90" s="233" t="s">
        <v>87</v>
      </c>
      <c r="AY90" s="18" t="s">
        <v>139</v>
      </c>
      <c r="BE90" s="234">
        <f>IF(N90="základní",J90,0)</f>
        <v>0</v>
      </c>
      <c r="BF90" s="234">
        <f>IF(N90="snížená",J90,0)</f>
        <v>0</v>
      </c>
      <c r="BG90" s="234">
        <f>IF(N90="zákl. přenesená",J90,0)</f>
        <v>0</v>
      </c>
      <c r="BH90" s="234">
        <f>IF(N90="sníž. přenesená",J90,0)</f>
        <v>0</v>
      </c>
      <c r="BI90" s="234">
        <f>IF(N90="nulová",J90,0)</f>
        <v>0</v>
      </c>
      <c r="BJ90" s="18" t="s">
        <v>84</v>
      </c>
      <c r="BK90" s="234">
        <f>ROUND(I90*H90,2)</f>
        <v>0</v>
      </c>
      <c r="BL90" s="18" t="s">
        <v>146</v>
      </c>
      <c r="BM90" s="233" t="s">
        <v>289</v>
      </c>
    </row>
    <row r="91" s="2" customFormat="1" ht="16.5" customHeight="1">
      <c r="A91" s="40"/>
      <c r="B91" s="41"/>
      <c r="C91" s="222" t="s">
        <v>169</v>
      </c>
      <c r="D91" s="222" t="s">
        <v>141</v>
      </c>
      <c r="E91" s="223" t="s">
        <v>957</v>
      </c>
      <c r="F91" s="224" t="s">
        <v>958</v>
      </c>
      <c r="G91" s="225" t="s">
        <v>185</v>
      </c>
      <c r="H91" s="226">
        <v>4</v>
      </c>
      <c r="I91" s="227"/>
      <c r="J91" s="228">
        <f>ROUND(I91*H91,2)</f>
        <v>0</v>
      </c>
      <c r="K91" s="224" t="s">
        <v>30</v>
      </c>
      <c r="L91" s="46"/>
      <c r="M91" s="229" t="s">
        <v>30</v>
      </c>
      <c r="N91" s="230" t="s">
        <v>47</v>
      </c>
      <c r="O91" s="86"/>
      <c r="P91" s="231">
        <f>O91*H91</f>
        <v>0</v>
      </c>
      <c r="Q91" s="231">
        <v>0</v>
      </c>
      <c r="R91" s="231">
        <f>Q91*H91</f>
        <v>0</v>
      </c>
      <c r="S91" s="231">
        <v>0</v>
      </c>
      <c r="T91" s="232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33" t="s">
        <v>146</v>
      </c>
      <c r="AT91" s="233" t="s">
        <v>141</v>
      </c>
      <c r="AU91" s="233" t="s">
        <v>87</v>
      </c>
      <c r="AY91" s="18" t="s">
        <v>139</v>
      </c>
      <c r="BE91" s="234">
        <f>IF(N91="základní",J91,0)</f>
        <v>0</v>
      </c>
      <c r="BF91" s="234">
        <f>IF(N91="snížená",J91,0)</f>
        <v>0</v>
      </c>
      <c r="BG91" s="234">
        <f>IF(N91="zákl. přenesená",J91,0)</f>
        <v>0</v>
      </c>
      <c r="BH91" s="234">
        <f>IF(N91="sníž. přenesená",J91,0)</f>
        <v>0</v>
      </c>
      <c r="BI91" s="234">
        <f>IF(N91="nulová",J91,0)</f>
        <v>0</v>
      </c>
      <c r="BJ91" s="18" t="s">
        <v>84</v>
      </c>
      <c r="BK91" s="234">
        <f>ROUND(I91*H91,2)</f>
        <v>0</v>
      </c>
      <c r="BL91" s="18" t="s">
        <v>146</v>
      </c>
      <c r="BM91" s="233" t="s">
        <v>300</v>
      </c>
    </row>
    <row r="92" s="2" customFormat="1" ht="16.5" customHeight="1">
      <c r="A92" s="40"/>
      <c r="B92" s="41"/>
      <c r="C92" s="222" t="s">
        <v>176</v>
      </c>
      <c r="D92" s="222" t="s">
        <v>141</v>
      </c>
      <c r="E92" s="223" t="s">
        <v>959</v>
      </c>
      <c r="F92" s="224" t="s">
        <v>960</v>
      </c>
      <c r="G92" s="225" t="s">
        <v>185</v>
      </c>
      <c r="H92" s="226">
        <v>3</v>
      </c>
      <c r="I92" s="227"/>
      <c r="J92" s="228">
        <f>ROUND(I92*H92,2)</f>
        <v>0</v>
      </c>
      <c r="K92" s="224" t="s">
        <v>30</v>
      </c>
      <c r="L92" s="46"/>
      <c r="M92" s="229" t="s">
        <v>30</v>
      </c>
      <c r="N92" s="230" t="s">
        <v>47</v>
      </c>
      <c r="O92" s="86"/>
      <c r="P92" s="231">
        <f>O92*H92</f>
        <v>0</v>
      </c>
      <c r="Q92" s="231">
        <v>0</v>
      </c>
      <c r="R92" s="231">
        <f>Q92*H92</f>
        <v>0</v>
      </c>
      <c r="S92" s="231">
        <v>0</v>
      </c>
      <c r="T92" s="232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33" t="s">
        <v>146</v>
      </c>
      <c r="AT92" s="233" t="s">
        <v>141</v>
      </c>
      <c r="AU92" s="233" t="s">
        <v>87</v>
      </c>
      <c r="AY92" s="18" t="s">
        <v>139</v>
      </c>
      <c r="BE92" s="234">
        <f>IF(N92="základní",J92,0)</f>
        <v>0</v>
      </c>
      <c r="BF92" s="234">
        <f>IF(N92="snížená",J92,0)</f>
        <v>0</v>
      </c>
      <c r="BG92" s="234">
        <f>IF(N92="zákl. přenesená",J92,0)</f>
        <v>0</v>
      </c>
      <c r="BH92" s="234">
        <f>IF(N92="sníž. přenesená",J92,0)</f>
        <v>0</v>
      </c>
      <c r="BI92" s="234">
        <f>IF(N92="nulová",J92,0)</f>
        <v>0</v>
      </c>
      <c r="BJ92" s="18" t="s">
        <v>84</v>
      </c>
      <c r="BK92" s="234">
        <f>ROUND(I92*H92,2)</f>
        <v>0</v>
      </c>
      <c r="BL92" s="18" t="s">
        <v>146</v>
      </c>
      <c r="BM92" s="233" t="s">
        <v>309</v>
      </c>
    </row>
    <row r="93" s="2" customFormat="1" ht="16.5" customHeight="1">
      <c r="A93" s="40"/>
      <c r="B93" s="41"/>
      <c r="C93" s="222" t="s">
        <v>182</v>
      </c>
      <c r="D93" s="222" t="s">
        <v>141</v>
      </c>
      <c r="E93" s="223" t="s">
        <v>961</v>
      </c>
      <c r="F93" s="224" t="s">
        <v>962</v>
      </c>
      <c r="G93" s="225" t="s">
        <v>185</v>
      </c>
      <c r="H93" s="226">
        <v>31</v>
      </c>
      <c r="I93" s="227"/>
      <c r="J93" s="228">
        <f>ROUND(I93*H93,2)</f>
        <v>0</v>
      </c>
      <c r="K93" s="224" t="s">
        <v>30</v>
      </c>
      <c r="L93" s="46"/>
      <c r="M93" s="229" t="s">
        <v>30</v>
      </c>
      <c r="N93" s="230" t="s">
        <v>47</v>
      </c>
      <c r="O93" s="86"/>
      <c r="P93" s="231">
        <f>O93*H93</f>
        <v>0</v>
      </c>
      <c r="Q93" s="231">
        <v>0</v>
      </c>
      <c r="R93" s="231">
        <f>Q93*H93</f>
        <v>0</v>
      </c>
      <c r="S93" s="231">
        <v>0</v>
      </c>
      <c r="T93" s="232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33" t="s">
        <v>146</v>
      </c>
      <c r="AT93" s="233" t="s">
        <v>141</v>
      </c>
      <c r="AU93" s="233" t="s">
        <v>87</v>
      </c>
      <c r="AY93" s="18" t="s">
        <v>139</v>
      </c>
      <c r="BE93" s="234">
        <f>IF(N93="základní",J93,0)</f>
        <v>0</v>
      </c>
      <c r="BF93" s="234">
        <f>IF(N93="snížená",J93,0)</f>
        <v>0</v>
      </c>
      <c r="BG93" s="234">
        <f>IF(N93="zákl. přenesená",J93,0)</f>
        <v>0</v>
      </c>
      <c r="BH93" s="234">
        <f>IF(N93="sníž. přenesená",J93,0)</f>
        <v>0</v>
      </c>
      <c r="BI93" s="234">
        <f>IF(N93="nulová",J93,0)</f>
        <v>0</v>
      </c>
      <c r="BJ93" s="18" t="s">
        <v>84</v>
      </c>
      <c r="BK93" s="234">
        <f>ROUND(I93*H93,2)</f>
        <v>0</v>
      </c>
      <c r="BL93" s="18" t="s">
        <v>146</v>
      </c>
      <c r="BM93" s="233" t="s">
        <v>324</v>
      </c>
    </row>
    <row r="94" s="2" customFormat="1" ht="16.5" customHeight="1">
      <c r="A94" s="40"/>
      <c r="B94" s="41"/>
      <c r="C94" s="222" t="s">
        <v>189</v>
      </c>
      <c r="D94" s="222" t="s">
        <v>141</v>
      </c>
      <c r="E94" s="223" t="s">
        <v>963</v>
      </c>
      <c r="F94" s="224" t="s">
        <v>964</v>
      </c>
      <c r="G94" s="225" t="s">
        <v>185</v>
      </c>
      <c r="H94" s="226">
        <v>24</v>
      </c>
      <c r="I94" s="227"/>
      <c r="J94" s="228">
        <f>ROUND(I94*H94,2)</f>
        <v>0</v>
      </c>
      <c r="K94" s="224" t="s">
        <v>30</v>
      </c>
      <c r="L94" s="46"/>
      <c r="M94" s="229" t="s">
        <v>30</v>
      </c>
      <c r="N94" s="230" t="s">
        <v>47</v>
      </c>
      <c r="O94" s="86"/>
      <c r="P94" s="231">
        <f>O94*H94</f>
        <v>0</v>
      </c>
      <c r="Q94" s="231">
        <v>0</v>
      </c>
      <c r="R94" s="231">
        <f>Q94*H94</f>
        <v>0</v>
      </c>
      <c r="S94" s="231">
        <v>0</v>
      </c>
      <c r="T94" s="232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33" t="s">
        <v>146</v>
      </c>
      <c r="AT94" s="233" t="s">
        <v>141</v>
      </c>
      <c r="AU94" s="233" t="s">
        <v>87</v>
      </c>
      <c r="AY94" s="18" t="s">
        <v>139</v>
      </c>
      <c r="BE94" s="234">
        <f>IF(N94="základní",J94,0)</f>
        <v>0</v>
      </c>
      <c r="BF94" s="234">
        <f>IF(N94="snížená",J94,0)</f>
        <v>0</v>
      </c>
      <c r="BG94" s="234">
        <f>IF(N94="zákl. přenesená",J94,0)</f>
        <v>0</v>
      </c>
      <c r="BH94" s="234">
        <f>IF(N94="sníž. přenesená",J94,0)</f>
        <v>0</v>
      </c>
      <c r="BI94" s="234">
        <f>IF(N94="nulová",J94,0)</f>
        <v>0</v>
      </c>
      <c r="BJ94" s="18" t="s">
        <v>84</v>
      </c>
      <c r="BK94" s="234">
        <f>ROUND(I94*H94,2)</f>
        <v>0</v>
      </c>
      <c r="BL94" s="18" t="s">
        <v>146</v>
      </c>
      <c r="BM94" s="233" t="s">
        <v>334</v>
      </c>
    </row>
    <row r="95" s="2" customFormat="1" ht="16.5" customHeight="1">
      <c r="A95" s="40"/>
      <c r="B95" s="41"/>
      <c r="C95" s="222" t="s">
        <v>194</v>
      </c>
      <c r="D95" s="222" t="s">
        <v>141</v>
      </c>
      <c r="E95" s="223" t="s">
        <v>965</v>
      </c>
      <c r="F95" s="224" t="s">
        <v>966</v>
      </c>
      <c r="G95" s="225" t="s">
        <v>967</v>
      </c>
      <c r="H95" s="226">
        <v>8</v>
      </c>
      <c r="I95" s="227"/>
      <c r="J95" s="228">
        <f>ROUND(I95*H95,2)</f>
        <v>0</v>
      </c>
      <c r="K95" s="224" t="s">
        <v>30</v>
      </c>
      <c r="L95" s="46"/>
      <c r="M95" s="229" t="s">
        <v>30</v>
      </c>
      <c r="N95" s="230" t="s">
        <v>47</v>
      </c>
      <c r="O95" s="86"/>
      <c r="P95" s="231">
        <f>O95*H95</f>
        <v>0</v>
      </c>
      <c r="Q95" s="231">
        <v>0</v>
      </c>
      <c r="R95" s="231">
        <f>Q95*H95</f>
        <v>0</v>
      </c>
      <c r="S95" s="231">
        <v>0</v>
      </c>
      <c r="T95" s="232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33" t="s">
        <v>146</v>
      </c>
      <c r="AT95" s="233" t="s">
        <v>141</v>
      </c>
      <c r="AU95" s="233" t="s">
        <v>87</v>
      </c>
      <c r="AY95" s="18" t="s">
        <v>139</v>
      </c>
      <c r="BE95" s="234">
        <f>IF(N95="základní",J95,0)</f>
        <v>0</v>
      </c>
      <c r="BF95" s="234">
        <f>IF(N95="snížená",J95,0)</f>
        <v>0</v>
      </c>
      <c r="BG95" s="234">
        <f>IF(N95="zákl. přenesená",J95,0)</f>
        <v>0</v>
      </c>
      <c r="BH95" s="234">
        <f>IF(N95="sníž. přenesená",J95,0)</f>
        <v>0</v>
      </c>
      <c r="BI95" s="234">
        <f>IF(N95="nulová",J95,0)</f>
        <v>0</v>
      </c>
      <c r="BJ95" s="18" t="s">
        <v>84</v>
      </c>
      <c r="BK95" s="234">
        <f>ROUND(I95*H95,2)</f>
        <v>0</v>
      </c>
      <c r="BL95" s="18" t="s">
        <v>146</v>
      </c>
      <c r="BM95" s="233" t="s">
        <v>345</v>
      </c>
    </row>
    <row r="96" s="2" customFormat="1" ht="16.5" customHeight="1">
      <c r="A96" s="40"/>
      <c r="B96" s="41"/>
      <c r="C96" s="222" t="s">
        <v>202</v>
      </c>
      <c r="D96" s="222" t="s">
        <v>141</v>
      </c>
      <c r="E96" s="223" t="s">
        <v>968</v>
      </c>
      <c r="F96" s="224" t="s">
        <v>969</v>
      </c>
      <c r="G96" s="225" t="s">
        <v>967</v>
      </c>
      <c r="H96" s="226">
        <v>4</v>
      </c>
      <c r="I96" s="227"/>
      <c r="J96" s="228">
        <f>ROUND(I96*H96,2)</f>
        <v>0</v>
      </c>
      <c r="K96" s="224" t="s">
        <v>30</v>
      </c>
      <c r="L96" s="46"/>
      <c r="M96" s="229" t="s">
        <v>30</v>
      </c>
      <c r="N96" s="230" t="s">
        <v>47</v>
      </c>
      <c r="O96" s="86"/>
      <c r="P96" s="231">
        <f>O96*H96</f>
        <v>0</v>
      </c>
      <c r="Q96" s="231">
        <v>0</v>
      </c>
      <c r="R96" s="231">
        <f>Q96*H96</f>
        <v>0</v>
      </c>
      <c r="S96" s="231">
        <v>0</v>
      </c>
      <c r="T96" s="232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33" t="s">
        <v>146</v>
      </c>
      <c r="AT96" s="233" t="s">
        <v>141</v>
      </c>
      <c r="AU96" s="233" t="s">
        <v>87</v>
      </c>
      <c r="AY96" s="18" t="s">
        <v>139</v>
      </c>
      <c r="BE96" s="234">
        <f>IF(N96="základní",J96,0)</f>
        <v>0</v>
      </c>
      <c r="BF96" s="234">
        <f>IF(N96="snížená",J96,0)</f>
        <v>0</v>
      </c>
      <c r="BG96" s="234">
        <f>IF(N96="zákl. přenesená",J96,0)</f>
        <v>0</v>
      </c>
      <c r="BH96" s="234">
        <f>IF(N96="sníž. přenesená",J96,0)</f>
        <v>0</v>
      </c>
      <c r="BI96" s="234">
        <f>IF(N96="nulová",J96,0)</f>
        <v>0</v>
      </c>
      <c r="BJ96" s="18" t="s">
        <v>84</v>
      </c>
      <c r="BK96" s="234">
        <f>ROUND(I96*H96,2)</f>
        <v>0</v>
      </c>
      <c r="BL96" s="18" t="s">
        <v>146</v>
      </c>
      <c r="BM96" s="233" t="s">
        <v>356</v>
      </c>
    </row>
    <row r="97" s="2" customFormat="1" ht="16.5" customHeight="1">
      <c r="A97" s="40"/>
      <c r="B97" s="41"/>
      <c r="C97" s="222" t="s">
        <v>209</v>
      </c>
      <c r="D97" s="222" t="s">
        <v>141</v>
      </c>
      <c r="E97" s="223" t="s">
        <v>970</v>
      </c>
      <c r="F97" s="224" t="s">
        <v>971</v>
      </c>
      <c r="G97" s="225" t="s">
        <v>185</v>
      </c>
      <c r="H97" s="226">
        <v>0.59999999999999998</v>
      </c>
      <c r="I97" s="227"/>
      <c r="J97" s="228">
        <f>ROUND(I97*H97,2)</f>
        <v>0</v>
      </c>
      <c r="K97" s="224" t="s">
        <v>30</v>
      </c>
      <c r="L97" s="46"/>
      <c r="M97" s="229" t="s">
        <v>30</v>
      </c>
      <c r="N97" s="230" t="s">
        <v>47</v>
      </c>
      <c r="O97" s="86"/>
      <c r="P97" s="231">
        <f>O97*H97</f>
        <v>0</v>
      </c>
      <c r="Q97" s="231">
        <v>0</v>
      </c>
      <c r="R97" s="231">
        <f>Q97*H97</f>
        <v>0</v>
      </c>
      <c r="S97" s="231">
        <v>0</v>
      </c>
      <c r="T97" s="232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33" t="s">
        <v>146</v>
      </c>
      <c r="AT97" s="233" t="s">
        <v>141</v>
      </c>
      <c r="AU97" s="233" t="s">
        <v>87</v>
      </c>
      <c r="AY97" s="18" t="s">
        <v>139</v>
      </c>
      <c r="BE97" s="234">
        <f>IF(N97="základní",J97,0)</f>
        <v>0</v>
      </c>
      <c r="BF97" s="234">
        <f>IF(N97="snížená",J97,0)</f>
        <v>0</v>
      </c>
      <c r="BG97" s="234">
        <f>IF(N97="zákl. přenesená",J97,0)</f>
        <v>0</v>
      </c>
      <c r="BH97" s="234">
        <f>IF(N97="sníž. přenesená",J97,0)</f>
        <v>0</v>
      </c>
      <c r="BI97" s="234">
        <f>IF(N97="nulová",J97,0)</f>
        <v>0</v>
      </c>
      <c r="BJ97" s="18" t="s">
        <v>84</v>
      </c>
      <c r="BK97" s="234">
        <f>ROUND(I97*H97,2)</f>
        <v>0</v>
      </c>
      <c r="BL97" s="18" t="s">
        <v>146</v>
      </c>
      <c r="BM97" s="233" t="s">
        <v>375</v>
      </c>
    </row>
    <row r="98" s="13" customFormat="1">
      <c r="A98" s="13"/>
      <c r="B98" s="235"/>
      <c r="C98" s="236"/>
      <c r="D98" s="237" t="s">
        <v>148</v>
      </c>
      <c r="E98" s="238" t="s">
        <v>30</v>
      </c>
      <c r="F98" s="239" t="s">
        <v>972</v>
      </c>
      <c r="G98" s="236"/>
      <c r="H98" s="240">
        <v>0.59999999999999998</v>
      </c>
      <c r="I98" s="241"/>
      <c r="J98" s="236"/>
      <c r="K98" s="236"/>
      <c r="L98" s="242"/>
      <c r="M98" s="243"/>
      <c r="N98" s="244"/>
      <c r="O98" s="244"/>
      <c r="P98" s="244"/>
      <c r="Q98" s="244"/>
      <c r="R98" s="244"/>
      <c r="S98" s="244"/>
      <c r="T98" s="245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6" t="s">
        <v>148</v>
      </c>
      <c r="AU98" s="246" t="s">
        <v>87</v>
      </c>
      <c r="AV98" s="13" t="s">
        <v>87</v>
      </c>
      <c r="AW98" s="13" t="s">
        <v>37</v>
      </c>
      <c r="AX98" s="13" t="s">
        <v>76</v>
      </c>
      <c r="AY98" s="246" t="s">
        <v>139</v>
      </c>
    </row>
    <row r="99" s="14" customFormat="1">
      <c r="A99" s="14"/>
      <c r="B99" s="247"/>
      <c r="C99" s="248"/>
      <c r="D99" s="237" t="s">
        <v>148</v>
      </c>
      <c r="E99" s="249" t="s">
        <v>30</v>
      </c>
      <c r="F99" s="250" t="s">
        <v>150</v>
      </c>
      <c r="G99" s="248"/>
      <c r="H99" s="251">
        <v>0.59999999999999998</v>
      </c>
      <c r="I99" s="252"/>
      <c r="J99" s="248"/>
      <c r="K99" s="248"/>
      <c r="L99" s="253"/>
      <c r="M99" s="254"/>
      <c r="N99" s="255"/>
      <c r="O99" s="255"/>
      <c r="P99" s="255"/>
      <c r="Q99" s="255"/>
      <c r="R99" s="255"/>
      <c r="S99" s="255"/>
      <c r="T99" s="256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7" t="s">
        <v>148</v>
      </c>
      <c r="AU99" s="257" t="s">
        <v>87</v>
      </c>
      <c r="AV99" s="14" t="s">
        <v>146</v>
      </c>
      <c r="AW99" s="14" t="s">
        <v>37</v>
      </c>
      <c r="AX99" s="14" t="s">
        <v>84</v>
      </c>
      <c r="AY99" s="257" t="s">
        <v>139</v>
      </c>
    </row>
    <row r="100" s="2" customFormat="1" ht="16.5" customHeight="1">
      <c r="A100" s="40"/>
      <c r="B100" s="41"/>
      <c r="C100" s="222" t="s">
        <v>218</v>
      </c>
      <c r="D100" s="222" t="s">
        <v>141</v>
      </c>
      <c r="E100" s="223" t="s">
        <v>973</v>
      </c>
      <c r="F100" s="224" t="s">
        <v>974</v>
      </c>
      <c r="G100" s="225" t="s">
        <v>685</v>
      </c>
      <c r="H100" s="226">
        <v>1</v>
      </c>
      <c r="I100" s="227"/>
      <c r="J100" s="228">
        <f>ROUND(I100*H100,2)</f>
        <v>0</v>
      </c>
      <c r="K100" s="224" t="s">
        <v>30</v>
      </c>
      <c r="L100" s="46"/>
      <c r="M100" s="229" t="s">
        <v>30</v>
      </c>
      <c r="N100" s="230" t="s">
        <v>47</v>
      </c>
      <c r="O100" s="86"/>
      <c r="P100" s="231">
        <f>O100*H100</f>
        <v>0</v>
      </c>
      <c r="Q100" s="231">
        <v>0</v>
      </c>
      <c r="R100" s="231">
        <f>Q100*H100</f>
        <v>0</v>
      </c>
      <c r="S100" s="231">
        <v>0</v>
      </c>
      <c r="T100" s="232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33" t="s">
        <v>146</v>
      </c>
      <c r="AT100" s="233" t="s">
        <v>141</v>
      </c>
      <c r="AU100" s="233" t="s">
        <v>87</v>
      </c>
      <c r="AY100" s="18" t="s">
        <v>139</v>
      </c>
      <c r="BE100" s="234">
        <f>IF(N100="základní",J100,0)</f>
        <v>0</v>
      </c>
      <c r="BF100" s="234">
        <f>IF(N100="snížená",J100,0)</f>
        <v>0</v>
      </c>
      <c r="BG100" s="234">
        <f>IF(N100="zákl. přenesená",J100,0)</f>
        <v>0</v>
      </c>
      <c r="BH100" s="234">
        <f>IF(N100="sníž. přenesená",J100,0)</f>
        <v>0</v>
      </c>
      <c r="BI100" s="234">
        <f>IF(N100="nulová",J100,0)</f>
        <v>0</v>
      </c>
      <c r="BJ100" s="18" t="s">
        <v>84</v>
      </c>
      <c r="BK100" s="234">
        <f>ROUND(I100*H100,2)</f>
        <v>0</v>
      </c>
      <c r="BL100" s="18" t="s">
        <v>146</v>
      </c>
      <c r="BM100" s="233" t="s">
        <v>975</v>
      </c>
    </row>
    <row r="101" s="12" customFormat="1" ht="22.8" customHeight="1">
      <c r="A101" s="12"/>
      <c r="B101" s="206"/>
      <c r="C101" s="207"/>
      <c r="D101" s="208" t="s">
        <v>75</v>
      </c>
      <c r="E101" s="220" t="s">
        <v>976</v>
      </c>
      <c r="F101" s="220" t="s">
        <v>977</v>
      </c>
      <c r="G101" s="207"/>
      <c r="H101" s="207"/>
      <c r="I101" s="210"/>
      <c r="J101" s="221">
        <f>BK101</f>
        <v>0</v>
      </c>
      <c r="K101" s="207"/>
      <c r="L101" s="212"/>
      <c r="M101" s="213"/>
      <c r="N101" s="214"/>
      <c r="O101" s="214"/>
      <c r="P101" s="215">
        <f>SUM(P102:P166)</f>
        <v>0</v>
      </c>
      <c r="Q101" s="214"/>
      <c r="R101" s="215">
        <f>SUM(R102:R166)</f>
        <v>0</v>
      </c>
      <c r="S101" s="214"/>
      <c r="T101" s="216">
        <f>SUM(T102:T166)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17" t="s">
        <v>155</v>
      </c>
      <c r="AT101" s="218" t="s">
        <v>75</v>
      </c>
      <c r="AU101" s="218" t="s">
        <v>84</v>
      </c>
      <c r="AY101" s="217" t="s">
        <v>139</v>
      </c>
      <c r="BK101" s="219">
        <f>SUM(BK102:BK166)</f>
        <v>0</v>
      </c>
    </row>
    <row r="102" s="2" customFormat="1" ht="16.5" customHeight="1">
      <c r="A102" s="40"/>
      <c r="B102" s="41"/>
      <c r="C102" s="222" t="s">
        <v>224</v>
      </c>
      <c r="D102" s="222" t="s">
        <v>141</v>
      </c>
      <c r="E102" s="223" t="s">
        <v>978</v>
      </c>
      <c r="F102" s="224" t="s">
        <v>979</v>
      </c>
      <c r="G102" s="225" t="s">
        <v>980</v>
      </c>
      <c r="H102" s="226">
        <v>0.02</v>
      </c>
      <c r="I102" s="227"/>
      <c r="J102" s="228">
        <f>ROUND(I102*H102,2)</f>
        <v>0</v>
      </c>
      <c r="K102" s="224" t="s">
        <v>30</v>
      </c>
      <c r="L102" s="46"/>
      <c r="M102" s="229" t="s">
        <v>30</v>
      </c>
      <c r="N102" s="230" t="s">
        <v>47</v>
      </c>
      <c r="O102" s="86"/>
      <c r="P102" s="231">
        <f>O102*H102</f>
        <v>0</v>
      </c>
      <c r="Q102" s="231">
        <v>0</v>
      </c>
      <c r="R102" s="231">
        <f>Q102*H102</f>
        <v>0</v>
      </c>
      <c r="S102" s="231">
        <v>0</v>
      </c>
      <c r="T102" s="232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33" t="s">
        <v>146</v>
      </c>
      <c r="AT102" s="233" t="s">
        <v>141</v>
      </c>
      <c r="AU102" s="233" t="s">
        <v>87</v>
      </c>
      <c r="AY102" s="18" t="s">
        <v>139</v>
      </c>
      <c r="BE102" s="234">
        <f>IF(N102="základní",J102,0)</f>
        <v>0</v>
      </c>
      <c r="BF102" s="234">
        <f>IF(N102="snížená",J102,0)</f>
        <v>0</v>
      </c>
      <c r="BG102" s="234">
        <f>IF(N102="zákl. přenesená",J102,0)</f>
        <v>0</v>
      </c>
      <c r="BH102" s="234">
        <f>IF(N102="sníž. přenesená",J102,0)</f>
        <v>0</v>
      </c>
      <c r="BI102" s="234">
        <f>IF(N102="nulová",J102,0)</f>
        <v>0</v>
      </c>
      <c r="BJ102" s="18" t="s">
        <v>84</v>
      </c>
      <c r="BK102" s="234">
        <f>ROUND(I102*H102,2)</f>
        <v>0</v>
      </c>
      <c r="BL102" s="18" t="s">
        <v>146</v>
      </c>
      <c r="BM102" s="233" t="s">
        <v>392</v>
      </c>
    </row>
    <row r="103" s="13" customFormat="1">
      <c r="A103" s="13"/>
      <c r="B103" s="235"/>
      <c r="C103" s="236"/>
      <c r="D103" s="237" t="s">
        <v>148</v>
      </c>
      <c r="E103" s="238" t="s">
        <v>30</v>
      </c>
      <c r="F103" s="239" t="s">
        <v>981</v>
      </c>
      <c r="G103" s="236"/>
      <c r="H103" s="240">
        <v>0.02</v>
      </c>
      <c r="I103" s="241"/>
      <c r="J103" s="236"/>
      <c r="K103" s="236"/>
      <c r="L103" s="242"/>
      <c r="M103" s="243"/>
      <c r="N103" s="244"/>
      <c r="O103" s="244"/>
      <c r="P103" s="244"/>
      <c r="Q103" s="244"/>
      <c r="R103" s="244"/>
      <c r="S103" s="244"/>
      <c r="T103" s="245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6" t="s">
        <v>148</v>
      </c>
      <c r="AU103" s="246" t="s">
        <v>87</v>
      </c>
      <c r="AV103" s="13" t="s">
        <v>87</v>
      </c>
      <c r="AW103" s="13" t="s">
        <v>37</v>
      </c>
      <c r="AX103" s="13" t="s">
        <v>76</v>
      </c>
      <c r="AY103" s="246" t="s">
        <v>139</v>
      </c>
    </row>
    <row r="104" s="14" customFormat="1">
      <c r="A104" s="14"/>
      <c r="B104" s="247"/>
      <c r="C104" s="248"/>
      <c r="D104" s="237" t="s">
        <v>148</v>
      </c>
      <c r="E104" s="249" t="s">
        <v>30</v>
      </c>
      <c r="F104" s="250" t="s">
        <v>150</v>
      </c>
      <c r="G104" s="248"/>
      <c r="H104" s="251">
        <v>0.02</v>
      </c>
      <c r="I104" s="252"/>
      <c r="J104" s="248"/>
      <c r="K104" s="248"/>
      <c r="L104" s="253"/>
      <c r="M104" s="254"/>
      <c r="N104" s="255"/>
      <c r="O104" s="255"/>
      <c r="P104" s="255"/>
      <c r="Q104" s="255"/>
      <c r="R104" s="255"/>
      <c r="S104" s="255"/>
      <c r="T104" s="256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7" t="s">
        <v>148</v>
      </c>
      <c r="AU104" s="257" t="s">
        <v>87</v>
      </c>
      <c r="AV104" s="14" t="s">
        <v>146</v>
      </c>
      <c r="AW104" s="14" t="s">
        <v>37</v>
      </c>
      <c r="AX104" s="14" t="s">
        <v>84</v>
      </c>
      <c r="AY104" s="257" t="s">
        <v>139</v>
      </c>
    </row>
    <row r="105" s="2" customFormat="1" ht="16.5" customHeight="1">
      <c r="A105" s="40"/>
      <c r="B105" s="41"/>
      <c r="C105" s="222" t="s">
        <v>8</v>
      </c>
      <c r="D105" s="222" t="s">
        <v>141</v>
      </c>
      <c r="E105" s="223" t="s">
        <v>982</v>
      </c>
      <c r="F105" s="224" t="s">
        <v>983</v>
      </c>
      <c r="G105" s="225" t="s">
        <v>967</v>
      </c>
      <c r="H105" s="226">
        <v>1</v>
      </c>
      <c r="I105" s="227"/>
      <c r="J105" s="228">
        <f>ROUND(I105*H105,2)</f>
        <v>0</v>
      </c>
      <c r="K105" s="224" t="s">
        <v>30</v>
      </c>
      <c r="L105" s="46"/>
      <c r="M105" s="229" t="s">
        <v>30</v>
      </c>
      <c r="N105" s="230" t="s">
        <v>47</v>
      </c>
      <c r="O105" s="86"/>
      <c r="P105" s="231">
        <f>O105*H105</f>
        <v>0</v>
      </c>
      <c r="Q105" s="231">
        <v>0</v>
      </c>
      <c r="R105" s="231">
        <f>Q105*H105</f>
        <v>0</v>
      </c>
      <c r="S105" s="231">
        <v>0</v>
      </c>
      <c r="T105" s="232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33" t="s">
        <v>146</v>
      </c>
      <c r="AT105" s="233" t="s">
        <v>141</v>
      </c>
      <c r="AU105" s="233" t="s">
        <v>87</v>
      </c>
      <c r="AY105" s="18" t="s">
        <v>139</v>
      </c>
      <c r="BE105" s="234">
        <f>IF(N105="základní",J105,0)</f>
        <v>0</v>
      </c>
      <c r="BF105" s="234">
        <f>IF(N105="snížená",J105,0)</f>
        <v>0</v>
      </c>
      <c r="BG105" s="234">
        <f>IF(N105="zákl. přenesená",J105,0)</f>
        <v>0</v>
      </c>
      <c r="BH105" s="234">
        <f>IF(N105="sníž. přenesená",J105,0)</f>
        <v>0</v>
      </c>
      <c r="BI105" s="234">
        <f>IF(N105="nulová",J105,0)</f>
        <v>0</v>
      </c>
      <c r="BJ105" s="18" t="s">
        <v>84</v>
      </c>
      <c r="BK105" s="234">
        <f>ROUND(I105*H105,2)</f>
        <v>0</v>
      </c>
      <c r="BL105" s="18" t="s">
        <v>146</v>
      </c>
      <c r="BM105" s="233" t="s">
        <v>404</v>
      </c>
    </row>
    <row r="106" s="2" customFormat="1" ht="16.5" customHeight="1">
      <c r="A106" s="40"/>
      <c r="B106" s="41"/>
      <c r="C106" s="222" t="s">
        <v>232</v>
      </c>
      <c r="D106" s="222" t="s">
        <v>141</v>
      </c>
      <c r="E106" s="223" t="s">
        <v>984</v>
      </c>
      <c r="F106" s="224" t="s">
        <v>985</v>
      </c>
      <c r="G106" s="225" t="s">
        <v>144</v>
      </c>
      <c r="H106" s="226">
        <v>3.8500000000000001</v>
      </c>
      <c r="I106" s="227"/>
      <c r="J106" s="228">
        <f>ROUND(I106*H106,2)</f>
        <v>0</v>
      </c>
      <c r="K106" s="224" t="s">
        <v>30</v>
      </c>
      <c r="L106" s="46"/>
      <c r="M106" s="229" t="s">
        <v>30</v>
      </c>
      <c r="N106" s="230" t="s">
        <v>47</v>
      </c>
      <c r="O106" s="86"/>
      <c r="P106" s="231">
        <f>O106*H106</f>
        <v>0</v>
      </c>
      <c r="Q106" s="231">
        <v>0</v>
      </c>
      <c r="R106" s="231">
        <f>Q106*H106</f>
        <v>0</v>
      </c>
      <c r="S106" s="231">
        <v>0</v>
      </c>
      <c r="T106" s="232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33" t="s">
        <v>146</v>
      </c>
      <c r="AT106" s="233" t="s">
        <v>141</v>
      </c>
      <c r="AU106" s="233" t="s">
        <v>87</v>
      </c>
      <c r="AY106" s="18" t="s">
        <v>139</v>
      </c>
      <c r="BE106" s="234">
        <f>IF(N106="základní",J106,0)</f>
        <v>0</v>
      </c>
      <c r="BF106" s="234">
        <f>IF(N106="snížená",J106,0)</f>
        <v>0</v>
      </c>
      <c r="BG106" s="234">
        <f>IF(N106="zákl. přenesená",J106,0)</f>
        <v>0</v>
      </c>
      <c r="BH106" s="234">
        <f>IF(N106="sníž. přenesená",J106,0)</f>
        <v>0</v>
      </c>
      <c r="BI106" s="234">
        <f>IF(N106="nulová",J106,0)</f>
        <v>0</v>
      </c>
      <c r="BJ106" s="18" t="s">
        <v>84</v>
      </c>
      <c r="BK106" s="234">
        <f>ROUND(I106*H106,2)</f>
        <v>0</v>
      </c>
      <c r="BL106" s="18" t="s">
        <v>146</v>
      </c>
      <c r="BM106" s="233" t="s">
        <v>181</v>
      </c>
    </row>
    <row r="107" s="13" customFormat="1">
      <c r="A107" s="13"/>
      <c r="B107" s="235"/>
      <c r="C107" s="236"/>
      <c r="D107" s="237" t="s">
        <v>148</v>
      </c>
      <c r="E107" s="238" t="s">
        <v>30</v>
      </c>
      <c r="F107" s="239" t="s">
        <v>986</v>
      </c>
      <c r="G107" s="236"/>
      <c r="H107" s="240">
        <v>3.8500000000000001</v>
      </c>
      <c r="I107" s="241"/>
      <c r="J107" s="236"/>
      <c r="K107" s="236"/>
      <c r="L107" s="242"/>
      <c r="M107" s="243"/>
      <c r="N107" s="244"/>
      <c r="O107" s="244"/>
      <c r="P107" s="244"/>
      <c r="Q107" s="244"/>
      <c r="R107" s="244"/>
      <c r="S107" s="244"/>
      <c r="T107" s="245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6" t="s">
        <v>148</v>
      </c>
      <c r="AU107" s="246" t="s">
        <v>87</v>
      </c>
      <c r="AV107" s="13" t="s">
        <v>87</v>
      </c>
      <c r="AW107" s="13" t="s">
        <v>37</v>
      </c>
      <c r="AX107" s="13" t="s">
        <v>76</v>
      </c>
      <c r="AY107" s="246" t="s">
        <v>139</v>
      </c>
    </row>
    <row r="108" s="14" customFormat="1">
      <c r="A108" s="14"/>
      <c r="B108" s="247"/>
      <c r="C108" s="248"/>
      <c r="D108" s="237" t="s">
        <v>148</v>
      </c>
      <c r="E108" s="249" t="s">
        <v>30</v>
      </c>
      <c r="F108" s="250" t="s">
        <v>150</v>
      </c>
      <c r="G108" s="248"/>
      <c r="H108" s="251">
        <v>3.8500000000000001</v>
      </c>
      <c r="I108" s="252"/>
      <c r="J108" s="248"/>
      <c r="K108" s="248"/>
      <c r="L108" s="253"/>
      <c r="M108" s="254"/>
      <c r="N108" s="255"/>
      <c r="O108" s="255"/>
      <c r="P108" s="255"/>
      <c r="Q108" s="255"/>
      <c r="R108" s="255"/>
      <c r="S108" s="255"/>
      <c r="T108" s="256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7" t="s">
        <v>148</v>
      </c>
      <c r="AU108" s="257" t="s">
        <v>87</v>
      </c>
      <c r="AV108" s="14" t="s">
        <v>146</v>
      </c>
      <c r="AW108" s="14" t="s">
        <v>37</v>
      </c>
      <c r="AX108" s="14" t="s">
        <v>84</v>
      </c>
      <c r="AY108" s="257" t="s">
        <v>139</v>
      </c>
    </row>
    <row r="109" s="2" customFormat="1" ht="16.5" customHeight="1">
      <c r="A109" s="40"/>
      <c r="B109" s="41"/>
      <c r="C109" s="222" t="s">
        <v>236</v>
      </c>
      <c r="D109" s="222" t="s">
        <v>141</v>
      </c>
      <c r="E109" s="223" t="s">
        <v>987</v>
      </c>
      <c r="F109" s="224" t="s">
        <v>988</v>
      </c>
      <c r="G109" s="225" t="s">
        <v>144</v>
      </c>
      <c r="H109" s="226">
        <v>4</v>
      </c>
      <c r="I109" s="227"/>
      <c r="J109" s="228">
        <f>ROUND(I109*H109,2)</f>
        <v>0</v>
      </c>
      <c r="K109" s="224" t="s">
        <v>30</v>
      </c>
      <c r="L109" s="46"/>
      <c r="M109" s="229" t="s">
        <v>30</v>
      </c>
      <c r="N109" s="230" t="s">
        <v>47</v>
      </c>
      <c r="O109" s="86"/>
      <c r="P109" s="231">
        <f>O109*H109</f>
        <v>0</v>
      </c>
      <c r="Q109" s="231">
        <v>0</v>
      </c>
      <c r="R109" s="231">
        <f>Q109*H109</f>
        <v>0</v>
      </c>
      <c r="S109" s="231">
        <v>0</v>
      </c>
      <c r="T109" s="232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33" t="s">
        <v>146</v>
      </c>
      <c r="AT109" s="233" t="s">
        <v>141</v>
      </c>
      <c r="AU109" s="233" t="s">
        <v>87</v>
      </c>
      <c r="AY109" s="18" t="s">
        <v>139</v>
      </c>
      <c r="BE109" s="234">
        <f>IF(N109="základní",J109,0)</f>
        <v>0</v>
      </c>
      <c r="BF109" s="234">
        <f>IF(N109="snížená",J109,0)</f>
        <v>0</v>
      </c>
      <c r="BG109" s="234">
        <f>IF(N109="zákl. přenesená",J109,0)</f>
        <v>0</v>
      </c>
      <c r="BH109" s="234">
        <f>IF(N109="sníž. přenesená",J109,0)</f>
        <v>0</v>
      </c>
      <c r="BI109" s="234">
        <f>IF(N109="nulová",J109,0)</f>
        <v>0</v>
      </c>
      <c r="BJ109" s="18" t="s">
        <v>84</v>
      </c>
      <c r="BK109" s="234">
        <f>ROUND(I109*H109,2)</f>
        <v>0</v>
      </c>
      <c r="BL109" s="18" t="s">
        <v>146</v>
      </c>
      <c r="BM109" s="233" t="s">
        <v>423</v>
      </c>
    </row>
    <row r="110" s="13" customFormat="1">
      <c r="A110" s="13"/>
      <c r="B110" s="235"/>
      <c r="C110" s="236"/>
      <c r="D110" s="237" t="s">
        <v>148</v>
      </c>
      <c r="E110" s="238" t="s">
        <v>30</v>
      </c>
      <c r="F110" s="239" t="s">
        <v>989</v>
      </c>
      <c r="G110" s="236"/>
      <c r="H110" s="240">
        <v>4</v>
      </c>
      <c r="I110" s="241"/>
      <c r="J110" s="236"/>
      <c r="K110" s="236"/>
      <c r="L110" s="242"/>
      <c r="M110" s="243"/>
      <c r="N110" s="244"/>
      <c r="O110" s="244"/>
      <c r="P110" s="244"/>
      <c r="Q110" s="244"/>
      <c r="R110" s="244"/>
      <c r="S110" s="244"/>
      <c r="T110" s="245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6" t="s">
        <v>148</v>
      </c>
      <c r="AU110" s="246" t="s">
        <v>87</v>
      </c>
      <c r="AV110" s="13" t="s">
        <v>87</v>
      </c>
      <c r="AW110" s="13" t="s">
        <v>37</v>
      </c>
      <c r="AX110" s="13" t="s">
        <v>76</v>
      </c>
      <c r="AY110" s="246" t="s">
        <v>139</v>
      </c>
    </row>
    <row r="111" s="14" customFormat="1">
      <c r="A111" s="14"/>
      <c r="B111" s="247"/>
      <c r="C111" s="248"/>
      <c r="D111" s="237" t="s">
        <v>148</v>
      </c>
      <c r="E111" s="249" t="s">
        <v>30</v>
      </c>
      <c r="F111" s="250" t="s">
        <v>150</v>
      </c>
      <c r="G111" s="248"/>
      <c r="H111" s="251">
        <v>4</v>
      </c>
      <c r="I111" s="252"/>
      <c r="J111" s="248"/>
      <c r="K111" s="248"/>
      <c r="L111" s="253"/>
      <c r="M111" s="254"/>
      <c r="N111" s="255"/>
      <c r="O111" s="255"/>
      <c r="P111" s="255"/>
      <c r="Q111" s="255"/>
      <c r="R111" s="255"/>
      <c r="S111" s="255"/>
      <c r="T111" s="256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7" t="s">
        <v>148</v>
      </c>
      <c r="AU111" s="257" t="s">
        <v>87</v>
      </c>
      <c r="AV111" s="14" t="s">
        <v>146</v>
      </c>
      <c r="AW111" s="14" t="s">
        <v>37</v>
      </c>
      <c r="AX111" s="14" t="s">
        <v>84</v>
      </c>
      <c r="AY111" s="257" t="s">
        <v>139</v>
      </c>
    </row>
    <row r="112" s="2" customFormat="1" ht="16.5" customHeight="1">
      <c r="A112" s="40"/>
      <c r="B112" s="41"/>
      <c r="C112" s="222" t="s">
        <v>242</v>
      </c>
      <c r="D112" s="222" t="s">
        <v>141</v>
      </c>
      <c r="E112" s="223" t="s">
        <v>990</v>
      </c>
      <c r="F112" s="224" t="s">
        <v>991</v>
      </c>
      <c r="G112" s="225" t="s">
        <v>197</v>
      </c>
      <c r="H112" s="226">
        <v>2.6949999999999998</v>
      </c>
      <c r="I112" s="227"/>
      <c r="J112" s="228">
        <f>ROUND(I112*H112,2)</f>
        <v>0</v>
      </c>
      <c r="K112" s="224" t="s">
        <v>30</v>
      </c>
      <c r="L112" s="46"/>
      <c r="M112" s="229" t="s">
        <v>30</v>
      </c>
      <c r="N112" s="230" t="s">
        <v>47</v>
      </c>
      <c r="O112" s="86"/>
      <c r="P112" s="231">
        <f>O112*H112</f>
        <v>0</v>
      </c>
      <c r="Q112" s="231">
        <v>0</v>
      </c>
      <c r="R112" s="231">
        <f>Q112*H112</f>
        <v>0</v>
      </c>
      <c r="S112" s="231">
        <v>0</v>
      </c>
      <c r="T112" s="232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33" t="s">
        <v>146</v>
      </c>
      <c r="AT112" s="233" t="s">
        <v>141</v>
      </c>
      <c r="AU112" s="233" t="s">
        <v>87</v>
      </c>
      <c r="AY112" s="18" t="s">
        <v>139</v>
      </c>
      <c r="BE112" s="234">
        <f>IF(N112="základní",J112,0)</f>
        <v>0</v>
      </c>
      <c r="BF112" s="234">
        <f>IF(N112="snížená",J112,0)</f>
        <v>0</v>
      </c>
      <c r="BG112" s="234">
        <f>IF(N112="zákl. přenesená",J112,0)</f>
        <v>0</v>
      </c>
      <c r="BH112" s="234">
        <f>IF(N112="sníž. přenesená",J112,0)</f>
        <v>0</v>
      </c>
      <c r="BI112" s="234">
        <f>IF(N112="nulová",J112,0)</f>
        <v>0</v>
      </c>
      <c r="BJ112" s="18" t="s">
        <v>84</v>
      </c>
      <c r="BK112" s="234">
        <f>ROUND(I112*H112,2)</f>
        <v>0</v>
      </c>
      <c r="BL112" s="18" t="s">
        <v>146</v>
      </c>
      <c r="BM112" s="233" t="s">
        <v>432</v>
      </c>
    </row>
    <row r="113" s="13" customFormat="1">
      <c r="A113" s="13"/>
      <c r="B113" s="235"/>
      <c r="C113" s="236"/>
      <c r="D113" s="237" t="s">
        <v>148</v>
      </c>
      <c r="E113" s="238" t="s">
        <v>30</v>
      </c>
      <c r="F113" s="239" t="s">
        <v>992</v>
      </c>
      <c r="G113" s="236"/>
      <c r="H113" s="240">
        <v>2.6949999999999998</v>
      </c>
      <c r="I113" s="241"/>
      <c r="J113" s="236"/>
      <c r="K113" s="236"/>
      <c r="L113" s="242"/>
      <c r="M113" s="243"/>
      <c r="N113" s="244"/>
      <c r="O113" s="244"/>
      <c r="P113" s="244"/>
      <c r="Q113" s="244"/>
      <c r="R113" s="244"/>
      <c r="S113" s="244"/>
      <c r="T113" s="245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6" t="s">
        <v>148</v>
      </c>
      <c r="AU113" s="246" t="s">
        <v>87</v>
      </c>
      <c r="AV113" s="13" t="s">
        <v>87</v>
      </c>
      <c r="AW113" s="13" t="s">
        <v>37</v>
      </c>
      <c r="AX113" s="13" t="s">
        <v>76</v>
      </c>
      <c r="AY113" s="246" t="s">
        <v>139</v>
      </c>
    </row>
    <row r="114" s="14" customFormat="1">
      <c r="A114" s="14"/>
      <c r="B114" s="247"/>
      <c r="C114" s="248"/>
      <c r="D114" s="237" t="s">
        <v>148</v>
      </c>
      <c r="E114" s="249" t="s">
        <v>30</v>
      </c>
      <c r="F114" s="250" t="s">
        <v>150</v>
      </c>
      <c r="G114" s="248"/>
      <c r="H114" s="251">
        <v>2.6949999999999998</v>
      </c>
      <c r="I114" s="252"/>
      <c r="J114" s="248"/>
      <c r="K114" s="248"/>
      <c r="L114" s="253"/>
      <c r="M114" s="254"/>
      <c r="N114" s="255"/>
      <c r="O114" s="255"/>
      <c r="P114" s="255"/>
      <c r="Q114" s="255"/>
      <c r="R114" s="255"/>
      <c r="S114" s="255"/>
      <c r="T114" s="256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7" t="s">
        <v>148</v>
      </c>
      <c r="AU114" s="257" t="s">
        <v>87</v>
      </c>
      <c r="AV114" s="14" t="s">
        <v>146</v>
      </c>
      <c r="AW114" s="14" t="s">
        <v>37</v>
      </c>
      <c r="AX114" s="14" t="s">
        <v>84</v>
      </c>
      <c r="AY114" s="257" t="s">
        <v>139</v>
      </c>
    </row>
    <row r="115" s="2" customFormat="1" ht="16.5" customHeight="1">
      <c r="A115" s="40"/>
      <c r="B115" s="41"/>
      <c r="C115" s="222" t="s">
        <v>247</v>
      </c>
      <c r="D115" s="222" t="s">
        <v>141</v>
      </c>
      <c r="E115" s="223" t="s">
        <v>993</v>
      </c>
      <c r="F115" s="224" t="s">
        <v>994</v>
      </c>
      <c r="G115" s="225" t="s">
        <v>197</v>
      </c>
      <c r="H115" s="226">
        <v>4.5</v>
      </c>
      <c r="I115" s="227"/>
      <c r="J115" s="228">
        <f>ROUND(I115*H115,2)</f>
        <v>0</v>
      </c>
      <c r="K115" s="224" t="s">
        <v>30</v>
      </c>
      <c r="L115" s="46"/>
      <c r="M115" s="229" t="s">
        <v>30</v>
      </c>
      <c r="N115" s="230" t="s">
        <v>47</v>
      </c>
      <c r="O115" s="86"/>
      <c r="P115" s="231">
        <f>O115*H115</f>
        <v>0</v>
      </c>
      <c r="Q115" s="231">
        <v>0</v>
      </c>
      <c r="R115" s="231">
        <f>Q115*H115</f>
        <v>0</v>
      </c>
      <c r="S115" s="231">
        <v>0</v>
      </c>
      <c r="T115" s="232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33" t="s">
        <v>146</v>
      </c>
      <c r="AT115" s="233" t="s">
        <v>141</v>
      </c>
      <c r="AU115" s="233" t="s">
        <v>87</v>
      </c>
      <c r="AY115" s="18" t="s">
        <v>139</v>
      </c>
      <c r="BE115" s="234">
        <f>IF(N115="základní",J115,0)</f>
        <v>0</v>
      </c>
      <c r="BF115" s="234">
        <f>IF(N115="snížená",J115,0)</f>
        <v>0</v>
      </c>
      <c r="BG115" s="234">
        <f>IF(N115="zákl. přenesená",J115,0)</f>
        <v>0</v>
      </c>
      <c r="BH115" s="234">
        <f>IF(N115="sníž. přenesená",J115,0)</f>
        <v>0</v>
      </c>
      <c r="BI115" s="234">
        <f>IF(N115="nulová",J115,0)</f>
        <v>0</v>
      </c>
      <c r="BJ115" s="18" t="s">
        <v>84</v>
      </c>
      <c r="BK115" s="234">
        <f>ROUND(I115*H115,2)</f>
        <v>0</v>
      </c>
      <c r="BL115" s="18" t="s">
        <v>146</v>
      </c>
      <c r="BM115" s="233" t="s">
        <v>440</v>
      </c>
    </row>
    <row r="116" s="13" customFormat="1">
      <c r="A116" s="13"/>
      <c r="B116" s="235"/>
      <c r="C116" s="236"/>
      <c r="D116" s="237" t="s">
        <v>148</v>
      </c>
      <c r="E116" s="238" t="s">
        <v>30</v>
      </c>
      <c r="F116" s="239" t="s">
        <v>995</v>
      </c>
      <c r="G116" s="236"/>
      <c r="H116" s="240">
        <v>4.5</v>
      </c>
      <c r="I116" s="241"/>
      <c r="J116" s="236"/>
      <c r="K116" s="236"/>
      <c r="L116" s="242"/>
      <c r="M116" s="243"/>
      <c r="N116" s="244"/>
      <c r="O116" s="244"/>
      <c r="P116" s="244"/>
      <c r="Q116" s="244"/>
      <c r="R116" s="244"/>
      <c r="S116" s="244"/>
      <c r="T116" s="245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6" t="s">
        <v>148</v>
      </c>
      <c r="AU116" s="246" t="s">
        <v>87</v>
      </c>
      <c r="AV116" s="13" t="s">
        <v>87</v>
      </c>
      <c r="AW116" s="13" t="s">
        <v>37</v>
      </c>
      <c r="AX116" s="13" t="s">
        <v>76</v>
      </c>
      <c r="AY116" s="246" t="s">
        <v>139</v>
      </c>
    </row>
    <row r="117" s="14" customFormat="1">
      <c r="A117" s="14"/>
      <c r="B117" s="247"/>
      <c r="C117" s="248"/>
      <c r="D117" s="237" t="s">
        <v>148</v>
      </c>
      <c r="E117" s="249" t="s">
        <v>30</v>
      </c>
      <c r="F117" s="250" t="s">
        <v>150</v>
      </c>
      <c r="G117" s="248"/>
      <c r="H117" s="251">
        <v>4.5</v>
      </c>
      <c r="I117" s="252"/>
      <c r="J117" s="248"/>
      <c r="K117" s="248"/>
      <c r="L117" s="253"/>
      <c r="M117" s="254"/>
      <c r="N117" s="255"/>
      <c r="O117" s="255"/>
      <c r="P117" s="255"/>
      <c r="Q117" s="255"/>
      <c r="R117" s="255"/>
      <c r="S117" s="255"/>
      <c r="T117" s="256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7" t="s">
        <v>148</v>
      </c>
      <c r="AU117" s="257" t="s">
        <v>87</v>
      </c>
      <c r="AV117" s="14" t="s">
        <v>146</v>
      </c>
      <c r="AW117" s="14" t="s">
        <v>37</v>
      </c>
      <c r="AX117" s="14" t="s">
        <v>84</v>
      </c>
      <c r="AY117" s="257" t="s">
        <v>139</v>
      </c>
    </row>
    <row r="118" s="2" customFormat="1" ht="16.5" customHeight="1">
      <c r="A118" s="40"/>
      <c r="B118" s="41"/>
      <c r="C118" s="222" t="s">
        <v>257</v>
      </c>
      <c r="D118" s="222" t="s">
        <v>141</v>
      </c>
      <c r="E118" s="223" t="s">
        <v>996</v>
      </c>
      <c r="F118" s="224" t="s">
        <v>997</v>
      </c>
      <c r="G118" s="225" t="s">
        <v>197</v>
      </c>
      <c r="H118" s="226">
        <v>0.77000000000000002</v>
      </c>
      <c r="I118" s="227"/>
      <c r="J118" s="228">
        <f>ROUND(I118*H118,2)</f>
        <v>0</v>
      </c>
      <c r="K118" s="224" t="s">
        <v>30</v>
      </c>
      <c r="L118" s="46"/>
      <c r="M118" s="229" t="s">
        <v>30</v>
      </c>
      <c r="N118" s="230" t="s">
        <v>47</v>
      </c>
      <c r="O118" s="86"/>
      <c r="P118" s="231">
        <f>O118*H118</f>
        <v>0</v>
      </c>
      <c r="Q118" s="231">
        <v>0</v>
      </c>
      <c r="R118" s="231">
        <f>Q118*H118</f>
        <v>0</v>
      </c>
      <c r="S118" s="231">
        <v>0</v>
      </c>
      <c r="T118" s="232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33" t="s">
        <v>146</v>
      </c>
      <c r="AT118" s="233" t="s">
        <v>141</v>
      </c>
      <c r="AU118" s="233" t="s">
        <v>87</v>
      </c>
      <c r="AY118" s="18" t="s">
        <v>139</v>
      </c>
      <c r="BE118" s="234">
        <f>IF(N118="základní",J118,0)</f>
        <v>0</v>
      </c>
      <c r="BF118" s="234">
        <f>IF(N118="snížená",J118,0)</f>
        <v>0</v>
      </c>
      <c r="BG118" s="234">
        <f>IF(N118="zákl. přenesená",J118,0)</f>
        <v>0</v>
      </c>
      <c r="BH118" s="234">
        <f>IF(N118="sníž. přenesená",J118,0)</f>
        <v>0</v>
      </c>
      <c r="BI118" s="234">
        <f>IF(N118="nulová",J118,0)</f>
        <v>0</v>
      </c>
      <c r="BJ118" s="18" t="s">
        <v>84</v>
      </c>
      <c r="BK118" s="234">
        <f>ROUND(I118*H118,2)</f>
        <v>0</v>
      </c>
      <c r="BL118" s="18" t="s">
        <v>146</v>
      </c>
      <c r="BM118" s="233" t="s">
        <v>448</v>
      </c>
    </row>
    <row r="119" s="13" customFormat="1">
      <c r="A119" s="13"/>
      <c r="B119" s="235"/>
      <c r="C119" s="236"/>
      <c r="D119" s="237" t="s">
        <v>148</v>
      </c>
      <c r="E119" s="238" t="s">
        <v>30</v>
      </c>
      <c r="F119" s="239" t="s">
        <v>998</v>
      </c>
      <c r="G119" s="236"/>
      <c r="H119" s="240">
        <v>0.77000000000000002</v>
      </c>
      <c r="I119" s="241"/>
      <c r="J119" s="236"/>
      <c r="K119" s="236"/>
      <c r="L119" s="242"/>
      <c r="M119" s="243"/>
      <c r="N119" s="244"/>
      <c r="O119" s="244"/>
      <c r="P119" s="244"/>
      <c r="Q119" s="244"/>
      <c r="R119" s="244"/>
      <c r="S119" s="244"/>
      <c r="T119" s="245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6" t="s">
        <v>148</v>
      </c>
      <c r="AU119" s="246" t="s">
        <v>87</v>
      </c>
      <c r="AV119" s="13" t="s">
        <v>87</v>
      </c>
      <c r="AW119" s="13" t="s">
        <v>37</v>
      </c>
      <c r="AX119" s="13" t="s">
        <v>76</v>
      </c>
      <c r="AY119" s="246" t="s">
        <v>139</v>
      </c>
    </row>
    <row r="120" s="14" customFormat="1">
      <c r="A120" s="14"/>
      <c r="B120" s="247"/>
      <c r="C120" s="248"/>
      <c r="D120" s="237" t="s">
        <v>148</v>
      </c>
      <c r="E120" s="249" t="s">
        <v>30</v>
      </c>
      <c r="F120" s="250" t="s">
        <v>150</v>
      </c>
      <c r="G120" s="248"/>
      <c r="H120" s="251">
        <v>0.77000000000000002</v>
      </c>
      <c r="I120" s="252"/>
      <c r="J120" s="248"/>
      <c r="K120" s="248"/>
      <c r="L120" s="253"/>
      <c r="M120" s="254"/>
      <c r="N120" s="255"/>
      <c r="O120" s="255"/>
      <c r="P120" s="255"/>
      <c r="Q120" s="255"/>
      <c r="R120" s="255"/>
      <c r="S120" s="255"/>
      <c r="T120" s="256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7" t="s">
        <v>148</v>
      </c>
      <c r="AU120" s="257" t="s">
        <v>87</v>
      </c>
      <c r="AV120" s="14" t="s">
        <v>146</v>
      </c>
      <c r="AW120" s="14" t="s">
        <v>37</v>
      </c>
      <c r="AX120" s="14" t="s">
        <v>84</v>
      </c>
      <c r="AY120" s="257" t="s">
        <v>139</v>
      </c>
    </row>
    <row r="121" s="2" customFormat="1" ht="16.5" customHeight="1">
      <c r="A121" s="40"/>
      <c r="B121" s="41"/>
      <c r="C121" s="222" t="s">
        <v>7</v>
      </c>
      <c r="D121" s="222" t="s">
        <v>141</v>
      </c>
      <c r="E121" s="223" t="s">
        <v>999</v>
      </c>
      <c r="F121" s="224" t="s">
        <v>1000</v>
      </c>
      <c r="G121" s="225" t="s">
        <v>260</v>
      </c>
      <c r="H121" s="226">
        <v>1.54</v>
      </c>
      <c r="I121" s="227"/>
      <c r="J121" s="228">
        <f>ROUND(I121*H121,2)</f>
        <v>0</v>
      </c>
      <c r="K121" s="224" t="s">
        <v>30</v>
      </c>
      <c r="L121" s="46"/>
      <c r="M121" s="229" t="s">
        <v>30</v>
      </c>
      <c r="N121" s="230" t="s">
        <v>47</v>
      </c>
      <c r="O121" s="86"/>
      <c r="P121" s="231">
        <f>O121*H121</f>
        <v>0</v>
      </c>
      <c r="Q121" s="231">
        <v>0</v>
      </c>
      <c r="R121" s="231">
        <f>Q121*H121</f>
        <v>0</v>
      </c>
      <c r="S121" s="231">
        <v>0</v>
      </c>
      <c r="T121" s="232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33" t="s">
        <v>146</v>
      </c>
      <c r="AT121" s="233" t="s">
        <v>141</v>
      </c>
      <c r="AU121" s="233" t="s">
        <v>87</v>
      </c>
      <c r="AY121" s="18" t="s">
        <v>139</v>
      </c>
      <c r="BE121" s="234">
        <f>IF(N121="základní",J121,0)</f>
        <v>0</v>
      </c>
      <c r="BF121" s="234">
        <f>IF(N121="snížená",J121,0)</f>
        <v>0</v>
      </c>
      <c r="BG121" s="234">
        <f>IF(N121="zákl. přenesená",J121,0)</f>
        <v>0</v>
      </c>
      <c r="BH121" s="234">
        <f>IF(N121="sníž. přenesená",J121,0)</f>
        <v>0</v>
      </c>
      <c r="BI121" s="234">
        <f>IF(N121="nulová",J121,0)</f>
        <v>0</v>
      </c>
      <c r="BJ121" s="18" t="s">
        <v>84</v>
      </c>
      <c r="BK121" s="234">
        <f>ROUND(I121*H121,2)</f>
        <v>0</v>
      </c>
      <c r="BL121" s="18" t="s">
        <v>146</v>
      </c>
      <c r="BM121" s="233" t="s">
        <v>457</v>
      </c>
    </row>
    <row r="122" s="13" customFormat="1">
      <c r="A122" s="13"/>
      <c r="B122" s="235"/>
      <c r="C122" s="236"/>
      <c r="D122" s="237" t="s">
        <v>148</v>
      </c>
      <c r="E122" s="238" t="s">
        <v>30</v>
      </c>
      <c r="F122" s="239" t="s">
        <v>1001</v>
      </c>
      <c r="G122" s="236"/>
      <c r="H122" s="240">
        <v>1.54</v>
      </c>
      <c r="I122" s="241"/>
      <c r="J122" s="236"/>
      <c r="K122" s="236"/>
      <c r="L122" s="242"/>
      <c r="M122" s="243"/>
      <c r="N122" s="244"/>
      <c r="O122" s="244"/>
      <c r="P122" s="244"/>
      <c r="Q122" s="244"/>
      <c r="R122" s="244"/>
      <c r="S122" s="244"/>
      <c r="T122" s="245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6" t="s">
        <v>148</v>
      </c>
      <c r="AU122" s="246" t="s">
        <v>87</v>
      </c>
      <c r="AV122" s="13" t="s">
        <v>87</v>
      </c>
      <c r="AW122" s="13" t="s">
        <v>37</v>
      </c>
      <c r="AX122" s="13" t="s">
        <v>76</v>
      </c>
      <c r="AY122" s="246" t="s">
        <v>139</v>
      </c>
    </row>
    <row r="123" s="14" customFormat="1">
      <c r="A123" s="14"/>
      <c r="B123" s="247"/>
      <c r="C123" s="248"/>
      <c r="D123" s="237" t="s">
        <v>148</v>
      </c>
      <c r="E123" s="249" t="s">
        <v>30</v>
      </c>
      <c r="F123" s="250" t="s">
        <v>150</v>
      </c>
      <c r="G123" s="248"/>
      <c r="H123" s="251">
        <v>1.54</v>
      </c>
      <c r="I123" s="252"/>
      <c r="J123" s="248"/>
      <c r="K123" s="248"/>
      <c r="L123" s="253"/>
      <c r="M123" s="254"/>
      <c r="N123" s="255"/>
      <c r="O123" s="255"/>
      <c r="P123" s="255"/>
      <c r="Q123" s="255"/>
      <c r="R123" s="255"/>
      <c r="S123" s="255"/>
      <c r="T123" s="256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7" t="s">
        <v>148</v>
      </c>
      <c r="AU123" s="257" t="s">
        <v>87</v>
      </c>
      <c r="AV123" s="14" t="s">
        <v>146</v>
      </c>
      <c r="AW123" s="14" t="s">
        <v>37</v>
      </c>
      <c r="AX123" s="14" t="s">
        <v>84</v>
      </c>
      <c r="AY123" s="257" t="s">
        <v>139</v>
      </c>
    </row>
    <row r="124" s="2" customFormat="1" ht="16.5" customHeight="1">
      <c r="A124" s="40"/>
      <c r="B124" s="41"/>
      <c r="C124" s="222" t="s">
        <v>266</v>
      </c>
      <c r="D124" s="222" t="s">
        <v>141</v>
      </c>
      <c r="E124" s="223" t="s">
        <v>1002</v>
      </c>
      <c r="F124" s="224" t="s">
        <v>1003</v>
      </c>
      <c r="G124" s="225" t="s">
        <v>980</v>
      </c>
      <c r="H124" s="226">
        <v>25</v>
      </c>
      <c r="I124" s="227"/>
      <c r="J124" s="228">
        <f>ROUND(I124*H124,2)</f>
        <v>0</v>
      </c>
      <c r="K124" s="224" t="s">
        <v>30</v>
      </c>
      <c r="L124" s="46"/>
      <c r="M124" s="229" t="s">
        <v>30</v>
      </c>
      <c r="N124" s="230" t="s">
        <v>47</v>
      </c>
      <c r="O124" s="86"/>
      <c r="P124" s="231">
        <f>O124*H124</f>
        <v>0</v>
      </c>
      <c r="Q124" s="231">
        <v>0</v>
      </c>
      <c r="R124" s="231">
        <f>Q124*H124</f>
        <v>0</v>
      </c>
      <c r="S124" s="231">
        <v>0</v>
      </c>
      <c r="T124" s="232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33" t="s">
        <v>146</v>
      </c>
      <c r="AT124" s="233" t="s">
        <v>141</v>
      </c>
      <c r="AU124" s="233" t="s">
        <v>87</v>
      </c>
      <c r="AY124" s="18" t="s">
        <v>139</v>
      </c>
      <c r="BE124" s="234">
        <f>IF(N124="základní",J124,0)</f>
        <v>0</v>
      </c>
      <c r="BF124" s="234">
        <f>IF(N124="snížená",J124,0)</f>
        <v>0</v>
      </c>
      <c r="BG124" s="234">
        <f>IF(N124="zákl. přenesená",J124,0)</f>
        <v>0</v>
      </c>
      <c r="BH124" s="234">
        <f>IF(N124="sníž. přenesená",J124,0)</f>
        <v>0</v>
      </c>
      <c r="BI124" s="234">
        <f>IF(N124="nulová",J124,0)</f>
        <v>0</v>
      </c>
      <c r="BJ124" s="18" t="s">
        <v>84</v>
      </c>
      <c r="BK124" s="234">
        <f>ROUND(I124*H124,2)</f>
        <v>0</v>
      </c>
      <c r="BL124" s="18" t="s">
        <v>146</v>
      </c>
      <c r="BM124" s="233" t="s">
        <v>466</v>
      </c>
    </row>
    <row r="125" s="15" customFormat="1">
      <c r="A125" s="15"/>
      <c r="B125" s="258"/>
      <c r="C125" s="259"/>
      <c r="D125" s="237" t="s">
        <v>148</v>
      </c>
      <c r="E125" s="260" t="s">
        <v>30</v>
      </c>
      <c r="F125" s="261" t="s">
        <v>1004</v>
      </c>
      <c r="G125" s="259"/>
      <c r="H125" s="260" t="s">
        <v>30</v>
      </c>
      <c r="I125" s="262"/>
      <c r="J125" s="259"/>
      <c r="K125" s="259"/>
      <c r="L125" s="263"/>
      <c r="M125" s="264"/>
      <c r="N125" s="265"/>
      <c r="O125" s="265"/>
      <c r="P125" s="265"/>
      <c r="Q125" s="265"/>
      <c r="R125" s="265"/>
      <c r="S125" s="265"/>
      <c r="T125" s="266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67" t="s">
        <v>148</v>
      </c>
      <c r="AU125" s="267" t="s">
        <v>87</v>
      </c>
      <c r="AV125" s="15" t="s">
        <v>84</v>
      </c>
      <c r="AW125" s="15" t="s">
        <v>37</v>
      </c>
      <c r="AX125" s="15" t="s">
        <v>76</v>
      </c>
      <c r="AY125" s="267" t="s">
        <v>139</v>
      </c>
    </row>
    <row r="126" s="13" customFormat="1">
      <c r="A126" s="13"/>
      <c r="B126" s="235"/>
      <c r="C126" s="236"/>
      <c r="D126" s="237" t="s">
        <v>148</v>
      </c>
      <c r="E126" s="238" t="s">
        <v>30</v>
      </c>
      <c r="F126" s="239" t="s">
        <v>283</v>
      </c>
      <c r="G126" s="236"/>
      <c r="H126" s="240">
        <v>25</v>
      </c>
      <c r="I126" s="241"/>
      <c r="J126" s="236"/>
      <c r="K126" s="236"/>
      <c r="L126" s="242"/>
      <c r="M126" s="243"/>
      <c r="N126" s="244"/>
      <c r="O126" s="244"/>
      <c r="P126" s="244"/>
      <c r="Q126" s="244"/>
      <c r="R126" s="244"/>
      <c r="S126" s="244"/>
      <c r="T126" s="24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6" t="s">
        <v>148</v>
      </c>
      <c r="AU126" s="246" t="s">
        <v>87</v>
      </c>
      <c r="AV126" s="13" t="s">
        <v>87</v>
      </c>
      <c r="AW126" s="13" t="s">
        <v>37</v>
      </c>
      <c r="AX126" s="13" t="s">
        <v>76</v>
      </c>
      <c r="AY126" s="246" t="s">
        <v>139</v>
      </c>
    </row>
    <row r="127" s="14" customFormat="1">
      <c r="A127" s="14"/>
      <c r="B127" s="247"/>
      <c r="C127" s="248"/>
      <c r="D127" s="237" t="s">
        <v>148</v>
      </c>
      <c r="E127" s="249" t="s">
        <v>30</v>
      </c>
      <c r="F127" s="250" t="s">
        <v>150</v>
      </c>
      <c r="G127" s="248"/>
      <c r="H127" s="251">
        <v>25</v>
      </c>
      <c r="I127" s="252"/>
      <c r="J127" s="248"/>
      <c r="K127" s="248"/>
      <c r="L127" s="253"/>
      <c r="M127" s="254"/>
      <c r="N127" s="255"/>
      <c r="O127" s="255"/>
      <c r="P127" s="255"/>
      <c r="Q127" s="255"/>
      <c r="R127" s="255"/>
      <c r="S127" s="255"/>
      <c r="T127" s="256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7" t="s">
        <v>148</v>
      </c>
      <c r="AU127" s="257" t="s">
        <v>87</v>
      </c>
      <c r="AV127" s="14" t="s">
        <v>146</v>
      </c>
      <c r="AW127" s="14" t="s">
        <v>37</v>
      </c>
      <c r="AX127" s="14" t="s">
        <v>84</v>
      </c>
      <c r="AY127" s="257" t="s">
        <v>139</v>
      </c>
    </row>
    <row r="128" s="2" customFormat="1" ht="16.5" customHeight="1">
      <c r="A128" s="40"/>
      <c r="B128" s="41"/>
      <c r="C128" s="222" t="s">
        <v>272</v>
      </c>
      <c r="D128" s="222" t="s">
        <v>141</v>
      </c>
      <c r="E128" s="223" t="s">
        <v>1005</v>
      </c>
      <c r="F128" s="224" t="s">
        <v>1006</v>
      </c>
      <c r="G128" s="225" t="s">
        <v>185</v>
      </c>
      <c r="H128" s="226">
        <v>1.3</v>
      </c>
      <c r="I128" s="227"/>
      <c r="J128" s="228">
        <f>ROUND(I128*H128,2)</f>
        <v>0</v>
      </c>
      <c r="K128" s="224" t="s">
        <v>30</v>
      </c>
      <c r="L128" s="46"/>
      <c r="M128" s="229" t="s">
        <v>30</v>
      </c>
      <c r="N128" s="230" t="s">
        <v>47</v>
      </c>
      <c r="O128" s="86"/>
      <c r="P128" s="231">
        <f>O128*H128</f>
        <v>0</v>
      </c>
      <c r="Q128" s="231">
        <v>0</v>
      </c>
      <c r="R128" s="231">
        <f>Q128*H128</f>
        <v>0</v>
      </c>
      <c r="S128" s="231">
        <v>0</v>
      </c>
      <c r="T128" s="232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33" t="s">
        <v>146</v>
      </c>
      <c r="AT128" s="233" t="s">
        <v>141</v>
      </c>
      <c r="AU128" s="233" t="s">
        <v>87</v>
      </c>
      <c r="AY128" s="18" t="s">
        <v>139</v>
      </c>
      <c r="BE128" s="234">
        <f>IF(N128="základní",J128,0)</f>
        <v>0</v>
      </c>
      <c r="BF128" s="234">
        <f>IF(N128="snížená",J128,0)</f>
        <v>0</v>
      </c>
      <c r="BG128" s="234">
        <f>IF(N128="zákl. přenesená",J128,0)</f>
        <v>0</v>
      </c>
      <c r="BH128" s="234">
        <f>IF(N128="sníž. přenesená",J128,0)</f>
        <v>0</v>
      </c>
      <c r="BI128" s="234">
        <f>IF(N128="nulová",J128,0)</f>
        <v>0</v>
      </c>
      <c r="BJ128" s="18" t="s">
        <v>84</v>
      </c>
      <c r="BK128" s="234">
        <f>ROUND(I128*H128,2)</f>
        <v>0</v>
      </c>
      <c r="BL128" s="18" t="s">
        <v>146</v>
      </c>
      <c r="BM128" s="233" t="s">
        <v>476</v>
      </c>
    </row>
    <row r="129" s="15" customFormat="1">
      <c r="A129" s="15"/>
      <c r="B129" s="258"/>
      <c r="C129" s="259"/>
      <c r="D129" s="237" t="s">
        <v>148</v>
      </c>
      <c r="E129" s="260" t="s">
        <v>30</v>
      </c>
      <c r="F129" s="261" t="s">
        <v>1007</v>
      </c>
      <c r="G129" s="259"/>
      <c r="H129" s="260" t="s">
        <v>30</v>
      </c>
      <c r="I129" s="262"/>
      <c r="J129" s="259"/>
      <c r="K129" s="259"/>
      <c r="L129" s="263"/>
      <c r="M129" s="264"/>
      <c r="N129" s="265"/>
      <c r="O129" s="265"/>
      <c r="P129" s="265"/>
      <c r="Q129" s="265"/>
      <c r="R129" s="265"/>
      <c r="S129" s="265"/>
      <c r="T129" s="266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67" t="s">
        <v>148</v>
      </c>
      <c r="AU129" s="267" t="s">
        <v>87</v>
      </c>
      <c r="AV129" s="15" t="s">
        <v>84</v>
      </c>
      <c r="AW129" s="15" t="s">
        <v>37</v>
      </c>
      <c r="AX129" s="15" t="s">
        <v>76</v>
      </c>
      <c r="AY129" s="267" t="s">
        <v>139</v>
      </c>
    </row>
    <row r="130" s="13" customFormat="1">
      <c r="A130" s="13"/>
      <c r="B130" s="235"/>
      <c r="C130" s="236"/>
      <c r="D130" s="237" t="s">
        <v>148</v>
      </c>
      <c r="E130" s="238" t="s">
        <v>30</v>
      </c>
      <c r="F130" s="239" t="s">
        <v>1008</v>
      </c>
      <c r="G130" s="236"/>
      <c r="H130" s="240">
        <v>1.3</v>
      </c>
      <c r="I130" s="241"/>
      <c r="J130" s="236"/>
      <c r="K130" s="236"/>
      <c r="L130" s="242"/>
      <c r="M130" s="243"/>
      <c r="N130" s="244"/>
      <c r="O130" s="244"/>
      <c r="P130" s="244"/>
      <c r="Q130" s="244"/>
      <c r="R130" s="244"/>
      <c r="S130" s="244"/>
      <c r="T130" s="24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6" t="s">
        <v>148</v>
      </c>
      <c r="AU130" s="246" t="s">
        <v>87</v>
      </c>
      <c r="AV130" s="13" t="s">
        <v>87</v>
      </c>
      <c r="AW130" s="13" t="s">
        <v>37</v>
      </c>
      <c r="AX130" s="13" t="s">
        <v>76</v>
      </c>
      <c r="AY130" s="246" t="s">
        <v>139</v>
      </c>
    </row>
    <row r="131" s="14" customFormat="1">
      <c r="A131" s="14"/>
      <c r="B131" s="247"/>
      <c r="C131" s="248"/>
      <c r="D131" s="237" t="s">
        <v>148</v>
      </c>
      <c r="E131" s="249" t="s">
        <v>30</v>
      </c>
      <c r="F131" s="250" t="s">
        <v>150</v>
      </c>
      <c r="G131" s="248"/>
      <c r="H131" s="251">
        <v>1.3</v>
      </c>
      <c r="I131" s="252"/>
      <c r="J131" s="248"/>
      <c r="K131" s="248"/>
      <c r="L131" s="253"/>
      <c r="M131" s="254"/>
      <c r="N131" s="255"/>
      <c r="O131" s="255"/>
      <c r="P131" s="255"/>
      <c r="Q131" s="255"/>
      <c r="R131" s="255"/>
      <c r="S131" s="255"/>
      <c r="T131" s="256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7" t="s">
        <v>148</v>
      </c>
      <c r="AU131" s="257" t="s">
        <v>87</v>
      </c>
      <c r="AV131" s="14" t="s">
        <v>146</v>
      </c>
      <c r="AW131" s="14" t="s">
        <v>37</v>
      </c>
      <c r="AX131" s="14" t="s">
        <v>84</v>
      </c>
      <c r="AY131" s="257" t="s">
        <v>139</v>
      </c>
    </row>
    <row r="132" s="2" customFormat="1" ht="16.5" customHeight="1">
      <c r="A132" s="40"/>
      <c r="B132" s="41"/>
      <c r="C132" s="222" t="s">
        <v>278</v>
      </c>
      <c r="D132" s="222" t="s">
        <v>141</v>
      </c>
      <c r="E132" s="223" t="s">
        <v>1009</v>
      </c>
      <c r="F132" s="224" t="s">
        <v>1010</v>
      </c>
      <c r="G132" s="225" t="s">
        <v>185</v>
      </c>
      <c r="H132" s="226">
        <v>21</v>
      </c>
      <c r="I132" s="227"/>
      <c r="J132" s="228">
        <f>ROUND(I132*H132,2)</f>
        <v>0</v>
      </c>
      <c r="K132" s="224" t="s">
        <v>30</v>
      </c>
      <c r="L132" s="46"/>
      <c r="M132" s="229" t="s">
        <v>30</v>
      </c>
      <c r="N132" s="230" t="s">
        <v>47</v>
      </c>
      <c r="O132" s="86"/>
      <c r="P132" s="231">
        <f>O132*H132</f>
        <v>0</v>
      </c>
      <c r="Q132" s="231">
        <v>0</v>
      </c>
      <c r="R132" s="231">
        <f>Q132*H132</f>
        <v>0</v>
      </c>
      <c r="S132" s="231">
        <v>0</v>
      </c>
      <c r="T132" s="232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33" t="s">
        <v>146</v>
      </c>
      <c r="AT132" s="233" t="s">
        <v>141</v>
      </c>
      <c r="AU132" s="233" t="s">
        <v>87</v>
      </c>
      <c r="AY132" s="18" t="s">
        <v>139</v>
      </c>
      <c r="BE132" s="234">
        <f>IF(N132="základní",J132,0)</f>
        <v>0</v>
      </c>
      <c r="BF132" s="234">
        <f>IF(N132="snížená",J132,0)</f>
        <v>0</v>
      </c>
      <c r="BG132" s="234">
        <f>IF(N132="zákl. přenesená",J132,0)</f>
        <v>0</v>
      </c>
      <c r="BH132" s="234">
        <f>IF(N132="sníž. přenesená",J132,0)</f>
        <v>0</v>
      </c>
      <c r="BI132" s="234">
        <f>IF(N132="nulová",J132,0)</f>
        <v>0</v>
      </c>
      <c r="BJ132" s="18" t="s">
        <v>84</v>
      </c>
      <c r="BK132" s="234">
        <f>ROUND(I132*H132,2)</f>
        <v>0</v>
      </c>
      <c r="BL132" s="18" t="s">
        <v>146</v>
      </c>
      <c r="BM132" s="233" t="s">
        <v>488</v>
      </c>
    </row>
    <row r="133" s="15" customFormat="1">
      <c r="A133" s="15"/>
      <c r="B133" s="258"/>
      <c r="C133" s="259"/>
      <c r="D133" s="237" t="s">
        <v>148</v>
      </c>
      <c r="E133" s="260" t="s">
        <v>30</v>
      </c>
      <c r="F133" s="261" t="s">
        <v>1011</v>
      </c>
      <c r="G133" s="259"/>
      <c r="H133" s="260" t="s">
        <v>30</v>
      </c>
      <c r="I133" s="262"/>
      <c r="J133" s="259"/>
      <c r="K133" s="259"/>
      <c r="L133" s="263"/>
      <c r="M133" s="264"/>
      <c r="N133" s="265"/>
      <c r="O133" s="265"/>
      <c r="P133" s="265"/>
      <c r="Q133" s="265"/>
      <c r="R133" s="265"/>
      <c r="S133" s="265"/>
      <c r="T133" s="266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67" t="s">
        <v>148</v>
      </c>
      <c r="AU133" s="267" t="s">
        <v>87</v>
      </c>
      <c r="AV133" s="15" t="s">
        <v>84</v>
      </c>
      <c r="AW133" s="15" t="s">
        <v>37</v>
      </c>
      <c r="AX133" s="15" t="s">
        <v>76</v>
      </c>
      <c r="AY133" s="267" t="s">
        <v>139</v>
      </c>
    </row>
    <row r="134" s="13" customFormat="1">
      <c r="A134" s="13"/>
      <c r="B134" s="235"/>
      <c r="C134" s="236"/>
      <c r="D134" s="237" t="s">
        <v>148</v>
      </c>
      <c r="E134" s="238" t="s">
        <v>30</v>
      </c>
      <c r="F134" s="239" t="s">
        <v>1012</v>
      </c>
      <c r="G134" s="236"/>
      <c r="H134" s="240">
        <v>21</v>
      </c>
      <c r="I134" s="241"/>
      <c r="J134" s="236"/>
      <c r="K134" s="236"/>
      <c r="L134" s="242"/>
      <c r="M134" s="243"/>
      <c r="N134" s="244"/>
      <c r="O134" s="244"/>
      <c r="P134" s="244"/>
      <c r="Q134" s="244"/>
      <c r="R134" s="244"/>
      <c r="S134" s="244"/>
      <c r="T134" s="24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6" t="s">
        <v>148</v>
      </c>
      <c r="AU134" s="246" t="s">
        <v>87</v>
      </c>
      <c r="AV134" s="13" t="s">
        <v>87</v>
      </c>
      <c r="AW134" s="13" t="s">
        <v>37</v>
      </c>
      <c r="AX134" s="13" t="s">
        <v>76</v>
      </c>
      <c r="AY134" s="246" t="s">
        <v>139</v>
      </c>
    </row>
    <row r="135" s="14" customFormat="1">
      <c r="A135" s="14"/>
      <c r="B135" s="247"/>
      <c r="C135" s="248"/>
      <c r="D135" s="237" t="s">
        <v>148</v>
      </c>
      <c r="E135" s="249" t="s">
        <v>30</v>
      </c>
      <c r="F135" s="250" t="s">
        <v>150</v>
      </c>
      <c r="G135" s="248"/>
      <c r="H135" s="251">
        <v>21</v>
      </c>
      <c r="I135" s="252"/>
      <c r="J135" s="248"/>
      <c r="K135" s="248"/>
      <c r="L135" s="253"/>
      <c r="M135" s="254"/>
      <c r="N135" s="255"/>
      <c r="O135" s="255"/>
      <c r="P135" s="255"/>
      <c r="Q135" s="255"/>
      <c r="R135" s="255"/>
      <c r="S135" s="255"/>
      <c r="T135" s="256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7" t="s">
        <v>148</v>
      </c>
      <c r="AU135" s="257" t="s">
        <v>87</v>
      </c>
      <c r="AV135" s="14" t="s">
        <v>146</v>
      </c>
      <c r="AW135" s="14" t="s">
        <v>37</v>
      </c>
      <c r="AX135" s="14" t="s">
        <v>84</v>
      </c>
      <c r="AY135" s="257" t="s">
        <v>139</v>
      </c>
    </row>
    <row r="136" s="2" customFormat="1" ht="16.5" customHeight="1">
      <c r="A136" s="40"/>
      <c r="B136" s="41"/>
      <c r="C136" s="222" t="s">
        <v>283</v>
      </c>
      <c r="D136" s="222" t="s">
        <v>141</v>
      </c>
      <c r="E136" s="223" t="s">
        <v>1013</v>
      </c>
      <c r="F136" s="224" t="s">
        <v>1014</v>
      </c>
      <c r="G136" s="225" t="s">
        <v>197</v>
      </c>
      <c r="H136" s="226">
        <v>2.6949999999999998</v>
      </c>
      <c r="I136" s="227"/>
      <c r="J136" s="228">
        <f>ROUND(I136*H136,2)</f>
        <v>0</v>
      </c>
      <c r="K136" s="224" t="s">
        <v>30</v>
      </c>
      <c r="L136" s="46"/>
      <c r="M136" s="229" t="s">
        <v>30</v>
      </c>
      <c r="N136" s="230" t="s">
        <v>47</v>
      </c>
      <c r="O136" s="86"/>
      <c r="P136" s="231">
        <f>O136*H136</f>
        <v>0</v>
      </c>
      <c r="Q136" s="231">
        <v>0</v>
      </c>
      <c r="R136" s="231">
        <f>Q136*H136</f>
        <v>0</v>
      </c>
      <c r="S136" s="231">
        <v>0</v>
      </c>
      <c r="T136" s="232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33" t="s">
        <v>146</v>
      </c>
      <c r="AT136" s="233" t="s">
        <v>141</v>
      </c>
      <c r="AU136" s="233" t="s">
        <v>87</v>
      </c>
      <c r="AY136" s="18" t="s">
        <v>139</v>
      </c>
      <c r="BE136" s="234">
        <f>IF(N136="základní",J136,0)</f>
        <v>0</v>
      </c>
      <c r="BF136" s="234">
        <f>IF(N136="snížená",J136,0)</f>
        <v>0</v>
      </c>
      <c r="BG136" s="234">
        <f>IF(N136="zákl. přenesená",J136,0)</f>
        <v>0</v>
      </c>
      <c r="BH136" s="234">
        <f>IF(N136="sníž. přenesená",J136,0)</f>
        <v>0</v>
      </c>
      <c r="BI136" s="234">
        <f>IF(N136="nulová",J136,0)</f>
        <v>0</v>
      </c>
      <c r="BJ136" s="18" t="s">
        <v>84</v>
      </c>
      <c r="BK136" s="234">
        <f>ROUND(I136*H136,2)</f>
        <v>0</v>
      </c>
      <c r="BL136" s="18" t="s">
        <v>146</v>
      </c>
      <c r="BM136" s="233" t="s">
        <v>497</v>
      </c>
    </row>
    <row r="137" s="13" customFormat="1">
      <c r="A137" s="13"/>
      <c r="B137" s="235"/>
      <c r="C137" s="236"/>
      <c r="D137" s="237" t="s">
        <v>148</v>
      </c>
      <c r="E137" s="238" t="s">
        <v>30</v>
      </c>
      <c r="F137" s="239" t="s">
        <v>1015</v>
      </c>
      <c r="G137" s="236"/>
      <c r="H137" s="240">
        <v>2.6949999999999998</v>
      </c>
      <c r="I137" s="241"/>
      <c r="J137" s="236"/>
      <c r="K137" s="236"/>
      <c r="L137" s="242"/>
      <c r="M137" s="243"/>
      <c r="N137" s="244"/>
      <c r="O137" s="244"/>
      <c r="P137" s="244"/>
      <c r="Q137" s="244"/>
      <c r="R137" s="244"/>
      <c r="S137" s="244"/>
      <c r="T137" s="24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6" t="s">
        <v>148</v>
      </c>
      <c r="AU137" s="246" t="s">
        <v>87</v>
      </c>
      <c r="AV137" s="13" t="s">
        <v>87</v>
      </c>
      <c r="AW137" s="13" t="s">
        <v>37</v>
      </c>
      <c r="AX137" s="13" t="s">
        <v>76</v>
      </c>
      <c r="AY137" s="246" t="s">
        <v>139</v>
      </c>
    </row>
    <row r="138" s="14" customFormat="1">
      <c r="A138" s="14"/>
      <c r="B138" s="247"/>
      <c r="C138" s="248"/>
      <c r="D138" s="237" t="s">
        <v>148</v>
      </c>
      <c r="E138" s="249" t="s">
        <v>30</v>
      </c>
      <c r="F138" s="250" t="s">
        <v>150</v>
      </c>
      <c r="G138" s="248"/>
      <c r="H138" s="251">
        <v>2.6949999999999998</v>
      </c>
      <c r="I138" s="252"/>
      <c r="J138" s="248"/>
      <c r="K138" s="248"/>
      <c r="L138" s="253"/>
      <c r="M138" s="254"/>
      <c r="N138" s="255"/>
      <c r="O138" s="255"/>
      <c r="P138" s="255"/>
      <c r="Q138" s="255"/>
      <c r="R138" s="255"/>
      <c r="S138" s="255"/>
      <c r="T138" s="256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7" t="s">
        <v>148</v>
      </c>
      <c r="AU138" s="257" t="s">
        <v>87</v>
      </c>
      <c r="AV138" s="14" t="s">
        <v>146</v>
      </c>
      <c r="AW138" s="14" t="s">
        <v>37</v>
      </c>
      <c r="AX138" s="14" t="s">
        <v>84</v>
      </c>
      <c r="AY138" s="257" t="s">
        <v>139</v>
      </c>
    </row>
    <row r="139" s="2" customFormat="1" ht="16.5" customHeight="1">
      <c r="A139" s="40"/>
      <c r="B139" s="41"/>
      <c r="C139" s="222" t="s">
        <v>289</v>
      </c>
      <c r="D139" s="222" t="s">
        <v>141</v>
      </c>
      <c r="E139" s="223" t="s">
        <v>1016</v>
      </c>
      <c r="F139" s="224" t="s">
        <v>1017</v>
      </c>
      <c r="G139" s="225" t="s">
        <v>197</v>
      </c>
      <c r="H139" s="226">
        <v>4.5</v>
      </c>
      <c r="I139" s="227"/>
      <c r="J139" s="228">
        <f>ROUND(I139*H139,2)</f>
        <v>0</v>
      </c>
      <c r="K139" s="224" t="s">
        <v>30</v>
      </c>
      <c r="L139" s="46"/>
      <c r="M139" s="229" t="s">
        <v>30</v>
      </c>
      <c r="N139" s="230" t="s">
        <v>47</v>
      </c>
      <c r="O139" s="86"/>
      <c r="P139" s="231">
        <f>O139*H139</f>
        <v>0</v>
      </c>
      <c r="Q139" s="231">
        <v>0</v>
      </c>
      <c r="R139" s="231">
        <f>Q139*H139</f>
        <v>0</v>
      </c>
      <c r="S139" s="231">
        <v>0</v>
      </c>
      <c r="T139" s="232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33" t="s">
        <v>146</v>
      </c>
      <c r="AT139" s="233" t="s">
        <v>141</v>
      </c>
      <c r="AU139" s="233" t="s">
        <v>87</v>
      </c>
      <c r="AY139" s="18" t="s">
        <v>139</v>
      </c>
      <c r="BE139" s="234">
        <f>IF(N139="základní",J139,0)</f>
        <v>0</v>
      </c>
      <c r="BF139" s="234">
        <f>IF(N139="snížená",J139,0)</f>
        <v>0</v>
      </c>
      <c r="BG139" s="234">
        <f>IF(N139="zákl. přenesená",J139,0)</f>
        <v>0</v>
      </c>
      <c r="BH139" s="234">
        <f>IF(N139="sníž. přenesená",J139,0)</f>
        <v>0</v>
      </c>
      <c r="BI139" s="234">
        <f>IF(N139="nulová",J139,0)</f>
        <v>0</v>
      </c>
      <c r="BJ139" s="18" t="s">
        <v>84</v>
      </c>
      <c r="BK139" s="234">
        <f>ROUND(I139*H139,2)</f>
        <v>0</v>
      </c>
      <c r="BL139" s="18" t="s">
        <v>146</v>
      </c>
      <c r="BM139" s="233" t="s">
        <v>506</v>
      </c>
    </row>
    <row r="140" s="13" customFormat="1">
      <c r="A140" s="13"/>
      <c r="B140" s="235"/>
      <c r="C140" s="236"/>
      <c r="D140" s="237" t="s">
        <v>148</v>
      </c>
      <c r="E140" s="238" t="s">
        <v>30</v>
      </c>
      <c r="F140" s="239" t="s">
        <v>995</v>
      </c>
      <c r="G140" s="236"/>
      <c r="H140" s="240">
        <v>4.5</v>
      </c>
      <c r="I140" s="241"/>
      <c r="J140" s="236"/>
      <c r="K140" s="236"/>
      <c r="L140" s="242"/>
      <c r="M140" s="243"/>
      <c r="N140" s="244"/>
      <c r="O140" s="244"/>
      <c r="P140" s="244"/>
      <c r="Q140" s="244"/>
      <c r="R140" s="244"/>
      <c r="S140" s="244"/>
      <c r="T140" s="24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6" t="s">
        <v>148</v>
      </c>
      <c r="AU140" s="246" t="s">
        <v>87</v>
      </c>
      <c r="AV140" s="13" t="s">
        <v>87</v>
      </c>
      <c r="AW140" s="13" t="s">
        <v>37</v>
      </c>
      <c r="AX140" s="13" t="s">
        <v>76</v>
      </c>
      <c r="AY140" s="246" t="s">
        <v>139</v>
      </c>
    </row>
    <row r="141" s="14" customFormat="1">
      <c r="A141" s="14"/>
      <c r="B141" s="247"/>
      <c r="C141" s="248"/>
      <c r="D141" s="237" t="s">
        <v>148</v>
      </c>
      <c r="E141" s="249" t="s">
        <v>30</v>
      </c>
      <c r="F141" s="250" t="s">
        <v>150</v>
      </c>
      <c r="G141" s="248"/>
      <c r="H141" s="251">
        <v>4.5</v>
      </c>
      <c r="I141" s="252"/>
      <c r="J141" s="248"/>
      <c r="K141" s="248"/>
      <c r="L141" s="253"/>
      <c r="M141" s="254"/>
      <c r="N141" s="255"/>
      <c r="O141" s="255"/>
      <c r="P141" s="255"/>
      <c r="Q141" s="255"/>
      <c r="R141" s="255"/>
      <c r="S141" s="255"/>
      <c r="T141" s="256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7" t="s">
        <v>148</v>
      </c>
      <c r="AU141" s="257" t="s">
        <v>87</v>
      </c>
      <c r="AV141" s="14" t="s">
        <v>146</v>
      </c>
      <c r="AW141" s="14" t="s">
        <v>37</v>
      </c>
      <c r="AX141" s="14" t="s">
        <v>84</v>
      </c>
      <c r="AY141" s="257" t="s">
        <v>139</v>
      </c>
    </row>
    <row r="142" s="2" customFormat="1" ht="16.5" customHeight="1">
      <c r="A142" s="40"/>
      <c r="B142" s="41"/>
      <c r="C142" s="222" t="s">
        <v>295</v>
      </c>
      <c r="D142" s="222" t="s">
        <v>141</v>
      </c>
      <c r="E142" s="223" t="s">
        <v>1018</v>
      </c>
      <c r="F142" s="224" t="s">
        <v>1019</v>
      </c>
      <c r="G142" s="225" t="s">
        <v>197</v>
      </c>
      <c r="H142" s="226">
        <v>7.2000000000000002</v>
      </c>
      <c r="I142" s="227"/>
      <c r="J142" s="228">
        <f>ROUND(I142*H142,2)</f>
        <v>0</v>
      </c>
      <c r="K142" s="224" t="s">
        <v>30</v>
      </c>
      <c r="L142" s="46"/>
      <c r="M142" s="229" t="s">
        <v>30</v>
      </c>
      <c r="N142" s="230" t="s">
        <v>47</v>
      </c>
      <c r="O142" s="86"/>
      <c r="P142" s="231">
        <f>O142*H142</f>
        <v>0</v>
      </c>
      <c r="Q142" s="231">
        <v>0</v>
      </c>
      <c r="R142" s="231">
        <f>Q142*H142</f>
        <v>0</v>
      </c>
      <c r="S142" s="231">
        <v>0</v>
      </c>
      <c r="T142" s="232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33" t="s">
        <v>146</v>
      </c>
      <c r="AT142" s="233" t="s">
        <v>141</v>
      </c>
      <c r="AU142" s="233" t="s">
        <v>87</v>
      </c>
      <c r="AY142" s="18" t="s">
        <v>139</v>
      </c>
      <c r="BE142" s="234">
        <f>IF(N142="základní",J142,0)</f>
        <v>0</v>
      </c>
      <c r="BF142" s="234">
        <f>IF(N142="snížená",J142,0)</f>
        <v>0</v>
      </c>
      <c r="BG142" s="234">
        <f>IF(N142="zákl. přenesená",J142,0)</f>
        <v>0</v>
      </c>
      <c r="BH142" s="234">
        <f>IF(N142="sníž. přenesená",J142,0)</f>
        <v>0</v>
      </c>
      <c r="BI142" s="234">
        <f>IF(N142="nulová",J142,0)</f>
        <v>0</v>
      </c>
      <c r="BJ142" s="18" t="s">
        <v>84</v>
      </c>
      <c r="BK142" s="234">
        <f>ROUND(I142*H142,2)</f>
        <v>0</v>
      </c>
      <c r="BL142" s="18" t="s">
        <v>146</v>
      </c>
      <c r="BM142" s="233" t="s">
        <v>514</v>
      </c>
    </row>
    <row r="143" s="15" customFormat="1">
      <c r="A143" s="15"/>
      <c r="B143" s="258"/>
      <c r="C143" s="259"/>
      <c r="D143" s="237" t="s">
        <v>148</v>
      </c>
      <c r="E143" s="260" t="s">
        <v>30</v>
      </c>
      <c r="F143" s="261" t="s">
        <v>1020</v>
      </c>
      <c r="G143" s="259"/>
      <c r="H143" s="260" t="s">
        <v>30</v>
      </c>
      <c r="I143" s="262"/>
      <c r="J143" s="259"/>
      <c r="K143" s="259"/>
      <c r="L143" s="263"/>
      <c r="M143" s="264"/>
      <c r="N143" s="265"/>
      <c r="O143" s="265"/>
      <c r="P143" s="265"/>
      <c r="Q143" s="265"/>
      <c r="R143" s="265"/>
      <c r="S143" s="265"/>
      <c r="T143" s="266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7" t="s">
        <v>148</v>
      </c>
      <c r="AU143" s="267" t="s">
        <v>87</v>
      </c>
      <c r="AV143" s="15" t="s">
        <v>84</v>
      </c>
      <c r="AW143" s="15" t="s">
        <v>37</v>
      </c>
      <c r="AX143" s="15" t="s">
        <v>76</v>
      </c>
      <c r="AY143" s="267" t="s">
        <v>139</v>
      </c>
    </row>
    <row r="144" s="13" customFormat="1">
      <c r="A144" s="13"/>
      <c r="B144" s="235"/>
      <c r="C144" s="236"/>
      <c r="D144" s="237" t="s">
        <v>148</v>
      </c>
      <c r="E144" s="238" t="s">
        <v>30</v>
      </c>
      <c r="F144" s="239" t="s">
        <v>1021</v>
      </c>
      <c r="G144" s="236"/>
      <c r="H144" s="240">
        <v>7.2000000000000002</v>
      </c>
      <c r="I144" s="241"/>
      <c r="J144" s="236"/>
      <c r="K144" s="236"/>
      <c r="L144" s="242"/>
      <c r="M144" s="243"/>
      <c r="N144" s="244"/>
      <c r="O144" s="244"/>
      <c r="P144" s="244"/>
      <c r="Q144" s="244"/>
      <c r="R144" s="244"/>
      <c r="S144" s="244"/>
      <c r="T144" s="24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6" t="s">
        <v>148</v>
      </c>
      <c r="AU144" s="246" t="s">
        <v>87</v>
      </c>
      <c r="AV144" s="13" t="s">
        <v>87</v>
      </c>
      <c r="AW144" s="13" t="s">
        <v>37</v>
      </c>
      <c r="AX144" s="13" t="s">
        <v>76</v>
      </c>
      <c r="AY144" s="246" t="s">
        <v>139</v>
      </c>
    </row>
    <row r="145" s="14" customFormat="1">
      <c r="A145" s="14"/>
      <c r="B145" s="247"/>
      <c r="C145" s="248"/>
      <c r="D145" s="237" t="s">
        <v>148</v>
      </c>
      <c r="E145" s="249" t="s">
        <v>30</v>
      </c>
      <c r="F145" s="250" t="s">
        <v>150</v>
      </c>
      <c r="G145" s="248"/>
      <c r="H145" s="251">
        <v>7.2000000000000002</v>
      </c>
      <c r="I145" s="252"/>
      <c r="J145" s="248"/>
      <c r="K145" s="248"/>
      <c r="L145" s="253"/>
      <c r="M145" s="254"/>
      <c r="N145" s="255"/>
      <c r="O145" s="255"/>
      <c r="P145" s="255"/>
      <c r="Q145" s="255"/>
      <c r="R145" s="255"/>
      <c r="S145" s="255"/>
      <c r="T145" s="256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7" t="s">
        <v>148</v>
      </c>
      <c r="AU145" s="257" t="s">
        <v>87</v>
      </c>
      <c r="AV145" s="14" t="s">
        <v>146</v>
      </c>
      <c r="AW145" s="14" t="s">
        <v>37</v>
      </c>
      <c r="AX145" s="14" t="s">
        <v>84</v>
      </c>
      <c r="AY145" s="257" t="s">
        <v>139</v>
      </c>
    </row>
    <row r="146" s="2" customFormat="1" ht="16.5" customHeight="1">
      <c r="A146" s="40"/>
      <c r="B146" s="41"/>
      <c r="C146" s="222" t="s">
        <v>300</v>
      </c>
      <c r="D146" s="222" t="s">
        <v>141</v>
      </c>
      <c r="E146" s="223" t="s">
        <v>1022</v>
      </c>
      <c r="F146" s="224" t="s">
        <v>1023</v>
      </c>
      <c r="G146" s="225" t="s">
        <v>197</v>
      </c>
      <c r="H146" s="226">
        <v>1.171</v>
      </c>
      <c r="I146" s="227"/>
      <c r="J146" s="228">
        <f>ROUND(I146*H146,2)</f>
        <v>0</v>
      </c>
      <c r="K146" s="224" t="s">
        <v>30</v>
      </c>
      <c r="L146" s="46"/>
      <c r="M146" s="229" t="s">
        <v>30</v>
      </c>
      <c r="N146" s="230" t="s">
        <v>47</v>
      </c>
      <c r="O146" s="86"/>
      <c r="P146" s="231">
        <f>O146*H146</f>
        <v>0</v>
      </c>
      <c r="Q146" s="231">
        <v>0</v>
      </c>
      <c r="R146" s="231">
        <f>Q146*H146</f>
        <v>0</v>
      </c>
      <c r="S146" s="231">
        <v>0</v>
      </c>
      <c r="T146" s="232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33" t="s">
        <v>146</v>
      </c>
      <c r="AT146" s="233" t="s">
        <v>141</v>
      </c>
      <c r="AU146" s="233" t="s">
        <v>87</v>
      </c>
      <c r="AY146" s="18" t="s">
        <v>139</v>
      </c>
      <c r="BE146" s="234">
        <f>IF(N146="základní",J146,0)</f>
        <v>0</v>
      </c>
      <c r="BF146" s="234">
        <f>IF(N146="snížená",J146,0)</f>
        <v>0</v>
      </c>
      <c r="BG146" s="234">
        <f>IF(N146="zákl. přenesená",J146,0)</f>
        <v>0</v>
      </c>
      <c r="BH146" s="234">
        <f>IF(N146="sníž. přenesená",J146,0)</f>
        <v>0</v>
      </c>
      <c r="BI146" s="234">
        <f>IF(N146="nulová",J146,0)</f>
        <v>0</v>
      </c>
      <c r="BJ146" s="18" t="s">
        <v>84</v>
      </c>
      <c r="BK146" s="234">
        <f>ROUND(I146*H146,2)</f>
        <v>0</v>
      </c>
      <c r="BL146" s="18" t="s">
        <v>146</v>
      </c>
      <c r="BM146" s="233" t="s">
        <v>523</v>
      </c>
    </row>
    <row r="147" s="13" customFormat="1">
      <c r="A147" s="13"/>
      <c r="B147" s="235"/>
      <c r="C147" s="236"/>
      <c r="D147" s="237" t="s">
        <v>148</v>
      </c>
      <c r="E147" s="238" t="s">
        <v>30</v>
      </c>
      <c r="F147" s="239" t="s">
        <v>1024</v>
      </c>
      <c r="G147" s="236"/>
      <c r="H147" s="240">
        <v>1.171</v>
      </c>
      <c r="I147" s="241"/>
      <c r="J147" s="236"/>
      <c r="K147" s="236"/>
      <c r="L147" s="242"/>
      <c r="M147" s="243"/>
      <c r="N147" s="244"/>
      <c r="O147" s="244"/>
      <c r="P147" s="244"/>
      <c r="Q147" s="244"/>
      <c r="R147" s="244"/>
      <c r="S147" s="244"/>
      <c r="T147" s="24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6" t="s">
        <v>148</v>
      </c>
      <c r="AU147" s="246" t="s">
        <v>87</v>
      </c>
      <c r="AV147" s="13" t="s">
        <v>87</v>
      </c>
      <c r="AW147" s="13" t="s">
        <v>37</v>
      </c>
      <c r="AX147" s="13" t="s">
        <v>76</v>
      </c>
      <c r="AY147" s="246" t="s">
        <v>139</v>
      </c>
    </row>
    <row r="148" s="14" customFormat="1">
      <c r="A148" s="14"/>
      <c r="B148" s="247"/>
      <c r="C148" s="248"/>
      <c r="D148" s="237" t="s">
        <v>148</v>
      </c>
      <c r="E148" s="249" t="s">
        <v>30</v>
      </c>
      <c r="F148" s="250" t="s">
        <v>150</v>
      </c>
      <c r="G148" s="248"/>
      <c r="H148" s="251">
        <v>1.171</v>
      </c>
      <c r="I148" s="252"/>
      <c r="J148" s="248"/>
      <c r="K148" s="248"/>
      <c r="L148" s="253"/>
      <c r="M148" s="254"/>
      <c r="N148" s="255"/>
      <c r="O148" s="255"/>
      <c r="P148" s="255"/>
      <c r="Q148" s="255"/>
      <c r="R148" s="255"/>
      <c r="S148" s="255"/>
      <c r="T148" s="256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7" t="s">
        <v>148</v>
      </c>
      <c r="AU148" s="257" t="s">
        <v>87</v>
      </c>
      <c r="AV148" s="14" t="s">
        <v>146</v>
      </c>
      <c r="AW148" s="14" t="s">
        <v>37</v>
      </c>
      <c r="AX148" s="14" t="s">
        <v>84</v>
      </c>
      <c r="AY148" s="257" t="s">
        <v>139</v>
      </c>
    </row>
    <row r="149" s="2" customFormat="1" ht="16.5" customHeight="1">
      <c r="A149" s="40"/>
      <c r="B149" s="41"/>
      <c r="C149" s="222" t="s">
        <v>305</v>
      </c>
      <c r="D149" s="222" t="s">
        <v>141</v>
      </c>
      <c r="E149" s="223" t="s">
        <v>1025</v>
      </c>
      <c r="F149" s="224" t="s">
        <v>1026</v>
      </c>
      <c r="G149" s="225" t="s">
        <v>967</v>
      </c>
      <c r="H149" s="226">
        <v>1</v>
      </c>
      <c r="I149" s="227"/>
      <c r="J149" s="228">
        <f>ROUND(I149*H149,2)</f>
        <v>0</v>
      </c>
      <c r="K149" s="224" t="s">
        <v>30</v>
      </c>
      <c r="L149" s="46"/>
      <c r="M149" s="229" t="s">
        <v>30</v>
      </c>
      <c r="N149" s="230" t="s">
        <v>47</v>
      </c>
      <c r="O149" s="86"/>
      <c r="P149" s="231">
        <f>O149*H149</f>
        <v>0</v>
      </c>
      <c r="Q149" s="231">
        <v>0</v>
      </c>
      <c r="R149" s="231">
        <f>Q149*H149</f>
        <v>0</v>
      </c>
      <c r="S149" s="231">
        <v>0</v>
      </c>
      <c r="T149" s="232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33" t="s">
        <v>146</v>
      </c>
      <c r="AT149" s="233" t="s">
        <v>141</v>
      </c>
      <c r="AU149" s="233" t="s">
        <v>87</v>
      </c>
      <c r="AY149" s="18" t="s">
        <v>139</v>
      </c>
      <c r="BE149" s="234">
        <f>IF(N149="základní",J149,0)</f>
        <v>0</v>
      </c>
      <c r="BF149" s="234">
        <f>IF(N149="snížená",J149,0)</f>
        <v>0</v>
      </c>
      <c r="BG149" s="234">
        <f>IF(N149="zákl. přenesená",J149,0)</f>
        <v>0</v>
      </c>
      <c r="BH149" s="234">
        <f>IF(N149="sníž. přenesená",J149,0)</f>
        <v>0</v>
      </c>
      <c r="BI149" s="234">
        <f>IF(N149="nulová",J149,0)</f>
        <v>0</v>
      </c>
      <c r="BJ149" s="18" t="s">
        <v>84</v>
      </c>
      <c r="BK149" s="234">
        <f>ROUND(I149*H149,2)</f>
        <v>0</v>
      </c>
      <c r="BL149" s="18" t="s">
        <v>146</v>
      </c>
      <c r="BM149" s="233" t="s">
        <v>531</v>
      </c>
    </row>
    <row r="150" s="2" customFormat="1" ht="16.5" customHeight="1">
      <c r="A150" s="40"/>
      <c r="B150" s="41"/>
      <c r="C150" s="222" t="s">
        <v>309</v>
      </c>
      <c r="D150" s="222" t="s">
        <v>141</v>
      </c>
      <c r="E150" s="223" t="s">
        <v>1027</v>
      </c>
      <c r="F150" s="224" t="s">
        <v>1028</v>
      </c>
      <c r="G150" s="225" t="s">
        <v>185</v>
      </c>
      <c r="H150" s="226">
        <v>10</v>
      </c>
      <c r="I150" s="227"/>
      <c r="J150" s="228">
        <f>ROUND(I150*H150,2)</f>
        <v>0</v>
      </c>
      <c r="K150" s="224" t="s">
        <v>30</v>
      </c>
      <c r="L150" s="46"/>
      <c r="M150" s="229" t="s">
        <v>30</v>
      </c>
      <c r="N150" s="230" t="s">
        <v>47</v>
      </c>
      <c r="O150" s="86"/>
      <c r="P150" s="231">
        <f>O150*H150</f>
        <v>0</v>
      </c>
      <c r="Q150" s="231">
        <v>0</v>
      </c>
      <c r="R150" s="231">
        <f>Q150*H150</f>
        <v>0</v>
      </c>
      <c r="S150" s="231">
        <v>0</v>
      </c>
      <c r="T150" s="232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33" t="s">
        <v>146</v>
      </c>
      <c r="AT150" s="233" t="s">
        <v>141</v>
      </c>
      <c r="AU150" s="233" t="s">
        <v>87</v>
      </c>
      <c r="AY150" s="18" t="s">
        <v>139</v>
      </c>
      <c r="BE150" s="234">
        <f>IF(N150="základní",J150,0)</f>
        <v>0</v>
      </c>
      <c r="BF150" s="234">
        <f>IF(N150="snížená",J150,0)</f>
        <v>0</v>
      </c>
      <c r="BG150" s="234">
        <f>IF(N150="zákl. přenesená",J150,0)</f>
        <v>0</v>
      </c>
      <c r="BH150" s="234">
        <f>IF(N150="sníž. přenesená",J150,0)</f>
        <v>0</v>
      </c>
      <c r="BI150" s="234">
        <f>IF(N150="nulová",J150,0)</f>
        <v>0</v>
      </c>
      <c r="BJ150" s="18" t="s">
        <v>84</v>
      </c>
      <c r="BK150" s="234">
        <f>ROUND(I150*H150,2)</f>
        <v>0</v>
      </c>
      <c r="BL150" s="18" t="s">
        <v>146</v>
      </c>
      <c r="BM150" s="233" t="s">
        <v>540</v>
      </c>
    </row>
    <row r="151" s="13" customFormat="1">
      <c r="A151" s="13"/>
      <c r="B151" s="235"/>
      <c r="C151" s="236"/>
      <c r="D151" s="237" t="s">
        <v>148</v>
      </c>
      <c r="E151" s="238" t="s">
        <v>30</v>
      </c>
      <c r="F151" s="239" t="s">
        <v>1029</v>
      </c>
      <c r="G151" s="236"/>
      <c r="H151" s="240">
        <v>10</v>
      </c>
      <c r="I151" s="241"/>
      <c r="J151" s="236"/>
      <c r="K151" s="236"/>
      <c r="L151" s="242"/>
      <c r="M151" s="243"/>
      <c r="N151" s="244"/>
      <c r="O151" s="244"/>
      <c r="P151" s="244"/>
      <c r="Q151" s="244"/>
      <c r="R151" s="244"/>
      <c r="S151" s="244"/>
      <c r="T151" s="24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6" t="s">
        <v>148</v>
      </c>
      <c r="AU151" s="246" t="s">
        <v>87</v>
      </c>
      <c r="AV151" s="13" t="s">
        <v>87</v>
      </c>
      <c r="AW151" s="13" t="s">
        <v>37</v>
      </c>
      <c r="AX151" s="13" t="s">
        <v>76</v>
      </c>
      <c r="AY151" s="246" t="s">
        <v>139</v>
      </c>
    </row>
    <row r="152" s="14" customFormat="1">
      <c r="A152" s="14"/>
      <c r="B152" s="247"/>
      <c r="C152" s="248"/>
      <c r="D152" s="237" t="s">
        <v>148</v>
      </c>
      <c r="E152" s="249" t="s">
        <v>30</v>
      </c>
      <c r="F152" s="250" t="s">
        <v>150</v>
      </c>
      <c r="G152" s="248"/>
      <c r="H152" s="251">
        <v>10</v>
      </c>
      <c r="I152" s="252"/>
      <c r="J152" s="248"/>
      <c r="K152" s="248"/>
      <c r="L152" s="253"/>
      <c r="M152" s="254"/>
      <c r="N152" s="255"/>
      <c r="O152" s="255"/>
      <c r="P152" s="255"/>
      <c r="Q152" s="255"/>
      <c r="R152" s="255"/>
      <c r="S152" s="255"/>
      <c r="T152" s="256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7" t="s">
        <v>148</v>
      </c>
      <c r="AU152" s="257" t="s">
        <v>87</v>
      </c>
      <c r="AV152" s="14" t="s">
        <v>146</v>
      </c>
      <c r="AW152" s="14" t="s">
        <v>37</v>
      </c>
      <c r="AX152" s="14" t="s">
        <v>84</v>
      </c>
      <c r="AY152" s="257" t="s">
        <v>139</v>
      </c>
    </row>
    <row r="153" s="2" customFormat="1" ht="16.5" customHeight="1">
      <c r="A153" s="40"/>
      <c r="B153" s="41"/>
      <c r="C153" s="222" t="s">
        <v>318</v>
      </c>
      <c r="D153" s="222" t="s">
        <v>141</v>
      </c>
      <c r="E153" s="223" t="s">
        <v>1030</v>
      </c>
      <c r="F153" s="224" t="s">
        <v>1031</v>
      </c>
      <c r="G153" s="225" t="s">
        <v>144</v>
      </c>
      <c r="H153" s="226">
        <v>8.3499999999999996</v>
      </c>
      <c r="I153" s="227"/>
      <c r="J153" s="228">
        <f>ROUND(I153*H153,2)</f>
        <v>0</v>
      </c>
      <c r="K153" s="224" t="s">
        <v>30</v>
      </c>
      <c r="L153" s="46"/>
      <c r="M153" s="229" t="s">
        <v>30</v>
      </c>
      <c r="N153" s="230" t="s">
        <v>47</v>
      </c>
      <c r="O153" s="86"/>
      <c r="P153" s="231">
        <f>O153*H153</f>
        <v>0</v>
      </c>
      <c r="Q153" s="231">
        <v>0</v>
      </c>
      <c r="R153" s="231">
        <f>Q153*H153</f>
        <v>0</v>
      </c>
      <c r="S153" s="231">
        <v>0</v>
      </c>
      <c r="T153" s="232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33" t="s">
        <v>146</v>
      </c>
      <c r="AT153" s="233" t="s">
        <v>141</v>
      </c>
      <c r="AU153" s="233" t="s">
        <v>87</v>
      </c>
      <c r="AY153" s="18" t="s">
        <v>139</v>
      </c>
      <c r="BE153" s="234">
        <f>IF(N153="základní",J153,0)</f>
        <v>0</v>
      </c>
      <c r="BF153" s="234">
        <f>IF(N153="snížená",J153,0)</f>
        <v>0</v>
      </c>
      <c r="BG153" s="234">
        <f>IF(N153="zákl. přenesená",J153,0)</f>
        <v>0</v>
      </c>
      <c r="BH153" s="234">
        <f>IF(N153="sníž. přenesená",J153,0)</f>
        <v>0</v>
      </c>
      <c r="BI153" s="234">
        <f>IF(N153="nulová",J153,0)</f>
        <v>0</v>
      </c>
      <c r="BJ153" s="18" t="s">
        <v>84</v>
      </c>
      <c r="BK153" s="234">
        <f>ROUND(I153*H153,2)</f>
        <v>0</v>
      </c>
      <c r="BL153" s="18" t="s">
        <v>146</v>
      </c>
      <c r="BM153" s="233" t="s">
        <v>552</v>
      </c>
    </row>
    <row r="154" s="15" customFormat="1">
      <c r="A154" s="15"/>
      <c r="B154" s="258"/>
      <c r="C154" s="259"/>
      <c r="D154" s="237" t="s">
        <v>148</v>
      </c>
      <c r="E154" s="260" t="s">
        <v>30</v>
      </c>
      <c r="F154" s="261" t="s">
        <v>1032</v>
      </c>
      <c r="G154" s="259"/>
      <c r="H154" s="260" t="s">
        <v>30</v>
      </c>
      <c r="I154" s="262"/>
      <c r="J154" s="259"/>
      <c r="K154" s="259"/>
      <c r="L154" s="263"/>
      <c r="M154" s="264"/>
      <c r="N154" s="265"/>
      <c r="O154" s="265"/>
      <c r="P154" s="265"/>
      <c r="Q154" s="265"/>
      <c r="R154" s="265"/>
      <c r="S154" s="265"/>
      <c r="T154" s="266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67" t="s">
        <v>148</v>
      </c>
      <c r="AU154" s="267" t="s">
        <v>87</v>
      </c>
      <c r="AV154" s="15" t="s">
        <v>84</v>
      </c>
      <c r="AW154" s="15" t="s">
        <v>37</v>
      </c>
      <c r="AX154" s="15" t="s">
        <v>76</v>
      </c>
      <c r="AY154" s="267" t="s">
        <v>139</v>
      </c>
    </row>
    <row r="155" s="13" customFormat="1">
      <c r="A155" s="13"/>
      <c r="B155" s="235"/>
      <c r="C155" s="236"/>
      <c r="D155" s="237" t="s">
        <v>148</v>
      </c>
      <c r="E155" s="238" t="s">
        <v>30</v>
      </c>
      <c r="F155" s="239" t="s">
        <v>1033</v>
      </c>
      <c r="G155" s="236"/>
      <c r="H155" s="240">
        <v>8.3499999999999996</v>
      </c>
      <c r="I155" s="241"/>
      <c r="J155" s="236"/>
      <c r="K155" s="236"/>
      <c r="L155" s="242"/>
      <c r="M155" s="243"/>
      <c r="N155" s="244"/>
      <c r="O155" s="244"/>
      <c r="P155" s="244"/>
      <c r="Q155" s="244"/>
      <c r="R155" s="244"/>
      <c r="S155" s="244"/>
      <c r="T155" s="24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6" t="s">
        <v>148</v>
      </c>
      <c r="AU155" s="246" t="s">
        <v>87</v>
      </c>
      <c r="AV155" s="13" t="s">
        <v>87</v>
      </c>
      <c r="AW155" s="13" t="s">
        <v>37</v>
      </c>
      <c r="AX155" s="13" t="s">
        <v>76</v>
      </c>
      <c r="AY155" s="246" t="s">
        <v>139</v>
      </c>
    </row>
    <row r="156" s="14" customFormat="1">
      <c r="A156" s="14"/>
      <c r="B156" s="247"/>
      <c r="C156" s="248"/>
      <c r="D156" s="237" t="s">
        <v>148</v>
      </c>
      <c r="E156" s="249" t="s">
        <v>30</v>
      </c>
      <c r="F156" s="250" t="s">
        <v>150</v>
      </c>
      <c r="G156" s="248"/>
      <c r="H156" s="251">
        <v>8.3499999999999996</v>
      </c>
      <c r="I156" s="252"/>
      <c r="J156" s="248"/>
      <c r="K156" s="248"/>
      <c r="L156" s="253"/>
      <c r="M156" s="254"/>
      <c r="N156" s="255"/>
      <c r="O156" s="255"/>
      <c r="P156" s="255"/>
      <c r="Q156" s="255"/>
      <c r="R156" s="255"/>
      <c r="S156" s="255"/>
      <c r="T156" s="256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7" t="s">
        <v>148</v>
      </c>
      <c r="AU156" s="257" t="s">
        <v>87</v>
      </c>
      <c r="AV156" s="14" t="s">
        <v>146</v>
      </c>
      <c r="AW156" s="14" t="s">
        <v>37</v>
      </c>
      <c r="AX156" s="14" t="s">
        <v>84</v>
      </c>
      <c r="AY156" s="257" t="s">
        <v>139</v>
      </c>
    </row>
    <row r="157" s="2" customFormat="1" ht="16.5" customHeight="1">
      <c r="A157" s="40"/>
      <c r="B157" s="41"/>
      <c r="C157" s="222" t="s">
        <v>324</v>
      </c>
      <c r="D157" s="222" t="s">
        <v>141</v>
      </c>
      <c r="E157" s="223" t="s">
        <v>1034</v>
      </c>
      <c r="F157" s="224" t="s">
        <v>1035</v>
      </c>
      <c r="G157" s="225" t="s">
        <v>144</v>
      </c>
      <c r="H157" s="226">
        <v>3.8500000000000001</v>
      </c>
      <c r="I157" s="227"/>
      <c r="J157" s="228">
        <f>ROUND(I157*H157,2)</f>
        <v>0</v>
      </c>
      <c r="K157" s="224" t="s">
        <v>30</v>
      </c>
      <c r="L157" s="46"/>
      <c r="M157" s="229" t="s">
        <v>30</v>
      </c>
      <c r="N157" s="230" t="s">
        <v>47</v>
      </c>
      <c r="O157" s="86"/>
      <c r="P157" s="231">
        <f>O157*H157</f>
        <v>0</v>
      </c>
      <c r="Q157" s="231">
        <v>0</v>
      </c>
      <c r="R157" s="231">
        <f>Q157*H157</f>
        <v>0</v>
      </c>
      <c r="S157" s="231">
        <v>0</v>
      </c>
      <c r="T157" s="232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33" t="s">
        <v>146</v>
      </c>
      <c r="AT157" s="233" t="s">
        <v>141</v>
      </c>
      <c r="AU157" s="233" t="s">
        <v>87</v>
      </c>
      <c r="AY157" s="18" t="s">
        <v>139</v>
      </c>
      <c r="BE157" s="234">
        <f>IF(N157="základní",J157,0)</f>
        <v>0</v>
      </c>
      <c r="BF157" s="234">
        <f>IF(N157="snížená",J157,0)</f>
        <v>0</v>
      </c>
      <c r="BG157" s="234">
        <f>IF(N157="zákl. přenesená",J157,0)</f>
        <v>0</v>
      </c>
      <c r="BH157" s="234">
        <f>IF(N157="sníž. přenesená",J157,0)</f>
        <v>0</v>
      </c>
      <c r="BI157" s="234">
        <f>IF(N157="nulová",J157,0)</f>
        <v>0</v>
      </c>
      <c r="BJ157" s="18" t="s">
        <v>84</v>
      </c>
      <c r="BK157" s="234">
        <f>ROUND(I157*H157,2)</f>
        <v>0</v>
      </c>
      <c r="BL157" s="18" t="s">
        <v>146</v>
      </c>
      <c r="BM157" s="233" t="s">
        <v>563</v>
      </c>
    </row>
    <row r="158" s="13" customFormat="1">
      <c r="A158" s="13"/>
      <c r="B158" s="235"/>
      <c r="C158" s="236"/>
      <c r="D158" s="237" t="s">
        <v>148</v>
      </c>
      <c r="E158" s="238" t="s">
        <v>30</v>
      </c>
      <c r="F158" s="239" t="s">
        <v>1036</v>
      </c>
      <c r="G158" s="236"/>
      <c r="H158" s="240">
        <v>3.8500000000000001</v>
      </c>
      <c r="I158" s="241"/>
      <c r="J158" s="236"/>
      <c r="K158" s="236"/>
      <c r="L158" s="242"/>
      <c r="M158" s="243"/>
      <c r="N158" s="244"/>
      <c r="O158" s="244"/>
      <c r="P158" s="244"/>
      <c r="Q158" s="244"/>
      <c r="R158" s="244"/>
      <c r="S158" s="244"/>
      <c r="T158" s="24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6" t="s">
        <v>148</v>
      </c>
      <c r="AU158" s="246" t="s">
        <v>87</v>
      </c>
      <c r="AV158" s="13" t="s">
        <v>87</v>
      </c>
      <c r="AW158" s="13" t="s">
        <v>37</v>
      </c>
      <c r="AX158" s="13" t="s">
        <v>76</v>
      </c>
      <c r="AY158" s="246" t="s">
        <v>139</v>
      </c>
    </row>
    <row r="159" s="14" customFormat="1">
      <c r="A159" s="14"/>
      <c r="B159" s="247"/>
      <c r="C159" s="248"/>
      <c r="D159" s="237" t="s">
        <v>148</v>
      </c>
      <c r="E159" s="249" t="s">
        <v>30</v>
      </c>
      <c r="F159" s="250" t="s">
        <v>150</v>
      </c>
      <c r="G159" s="248"/>
      <c r="H159" s="251">
        <v>3.8500000000000001</v>
      </c>
      <c r="I159" s="252"/>
      <c r="J159" s="248"/>
      <c r="K159" s="248"/>
      <c r="L159" s="253"/>
      <c r="M159" s="254"/>
      <c r="N159" s="255"/>
      <c r="O159" s="255"/>
      <c r="P159" s="255"/>
      <c r="Q159" s="255"/>
      <c r="R159" s="255"/>
      <c r="S159" s="255"/>
      <c r="T159" s="256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7" t="s">
        <v>148</v>
      </c>
      <c r="AU159" s="257" t="s">
        <v>87</v>
      </c>
      <c r="AV159" s="14" t="s">
        <v>146</v>
      </c>
      <c r="AW159" s="14" t="s">
        <v>37</v>
      </c>
      <c r="AX159" s="14" t="s">
        <v>84</v>
      </c>
      <c r="AY159" s="257" t="s">
        <v>139</v>
      </c>
    </row>
    <row r="160" s="2" customFormat="1" ht="16.5" customHeight="1">
      <c r="A160" s="40"/>
      <c r="B160" s="41"/>
      <c r="C160" s="222" t="s">
        <v>329</v>
      </c>
      <c r="D160" s="222" t="s">
        <v>141</v>
      </c>
      <c r="E160" s="223" t="s">
        <v>1037</v>
      </c>
      <c r="F160" s="224" t="s">
        <v>1038</v>
      </c>
      <c r="G160" s="225" t="s">
        <v>144</v>
      </c>
      <c r="H160" s="226">
        <v>4</v>
      </c>
      <c r="I160" s="227"/>
      <c r="J160" s="228">
        <f>ROUND(I160*H160,2)</f>
        <v>0</v>
      </c>
      <c r="K160" s="224" t="s">
        <v>30</v>
      </c>
      <c r="L160" s="46"/>
      <c r="M160" s="229" t="s">
        <v>30</v>
      </c>
      <c r="N160" s="230" t="s">
        <v>47</v>
      </c>
      <c r="O160" s="86"/>
      <c r="P160" s="231">
        <f>O160*H160</f>
        <v>0</v>
      </c>
      <c r="Q160" s="231">
        <v>0</v>
      </c>
      <c r="R160" s="231">
        <f>Q160*H160</f>
        <v>0</v>
      </c>
      <c r="S160" s="231">
        <v>0</v>
      </c>
      <c r="T160" s="232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33" t="s">
        <v>146</v>
      </c>
      <c r="AT160" s="233" t="s">
        <v>141</v>
      </c>
      <c r="AU160" s="233" t="s">
        <v>87</v>
      </c>
      <c r="AY160" s="18" t="s">
        <v>139</v>
      </c>
      <c r="BE160" s="234">
        <f>IF(N160="základní",J160,0)</f>
        <v>0</v>
      </c>
      <c r="BF160" s="234">
        <f>IF(N160="snížená",J160,0)</f>
        <v>0</v>
      </c>
      <c r="BG160" s="234">
        <f>IF(N160="zákl. přenesená",J160,0)</f>
        <v>0</v>
      </c>
      <c r="BH160" s="234">
        <f>IF(N160="sníž. přenesená",J160,0)</f>
        <v>0</v>
      </c>
      <c r="BI160" s="234">
        <f>IF(N160="nulová",J160,0)</f>
        <v>0</v>
      </c>
      <c r="BJ160" s="18" t="s">
        <v>84</v>
      </c>
      <c r="BK160" s="234">
        <f>ROUND(I160*H160,2)</f>
        <v>0</v>
      </c>
      <c r="BL160" s="18" t="s">
        <v>146</v>
      </c>
      <c r="BM160" s="233" t="s">
        <v>575</v>
      </c>
    </row>
    <row r="161" s="13" customFormat="1">
      <c r="A161" s="13"/>
      <c r="B161" s="235"/>
      <c r="C161" s="236"/>
      <c r="D161" s="237" t="s">
        <v>148</v>
      </c>
      <c r="E161" s="238" t="s">
        <v>30</v>
      </c>
      <c r="F161" s="239" t="s">
        <v>989</v>
      </c>
      <c r="G161" s="236"/>
      <c r="H161" s="240">
        <v>4</v>
      </c>
      <c r="I161" s="241"/>
      <c r="J161" s="236"/>
      <c r="K161" s="236"/>
      <c r="L161" s="242"/>
      <c r="M161" s="243"/>
      <c r="N161" s="244"/>
      <c r="O161" s="244"/>
      <c r="P161" s="244"/>
      <c r="Q161" s="244"/>
      <c r="R161" s="244"/>
      <c r="S161" s="244"/>
      <c r="T161" s="24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6" t="s">
        <v>148</v>
      </c>
      <c r="AU161" s="246" t="s">
        <v>87</v>
      </c>
      <c r="AV161" s="13" t="s">
        <v>87</v>
      </c>
      <c r="AW161" s="13" t="s">
        <v>37</v>
      </c>
      <c r="AX161" s="13" t="s">
        <v>76</v>
      </c>
      <c r="AY161" s="246" t="s">
        <v>139</v>
      </c>
    </row>
    <row r="162" s="14" customFormat="1">
      <c r="A162" s="14"/>
      <c r="B162" s="247"/>
      <c r="C162" s="248"/>
      <c r="D162" s="237" t="s">
        <v>148</v>
      </c>
      <c r="E162" s="249" t="s">
        <v>30</v>
      </c>
      <c r="F162" s="250" t="s">
        <v>150</v>
      </c>
      <c r="G162" s="248"/>
      <c r="H162" s="251">
        <v>4</v>
      </c>
      <c r="I162" s="252"/>
      <c r="J162" s="248"/>
      <c r="K162" s="248"/>
      <c r="L162" s="253"/>
      <c r="M162" s="254"/>
      <c r="N162" s="255"/>
      <c r="O162" s="255"/>
      <c r="P162" s="255"/>
      <c r="Q162" s="255"/>
      <c r="R162" s="255"/>
      <c r="S162" s="255"/>
      <c r="T162" s="256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7" t="s">
        <v>148</v>
      </c>
      <c r="AU162" s="257" t="s">
        <v>87</v>
      </c>
      <c r="AV162" s="14" t="s">
        <v>146</v>
      </c>
      <c r="AW162" s="14" t="s">
        <v>37</v>
      </c>
      <c r="AX162" s="14" t="s">
        <v>84</v>
      </c>
      <c r="AY162" s="257" t="s">
        <v>139</v>
      </c>
    </row>
    <row r="163" s="2" customFormat="1" ht="16.5" customHeight="1">
      <c r="A163" s="40"/>
      <c r="B163" s="41"/>
      <c r="C163" s="222" t="s">
        <v>334</v>
      </c>
      <c r="D163" s="222" t="s">
        <v>141</v>
      </c>
      <c r="E163" s="223" t="s">
        <v>1039</v>
      </c>
      <c r="F163" s="224" t="s">
        <v>1040</v>
      </c>
      <c r="G163" s="225" t="s">
        <v>260</v>
      </c>
      <c r="H163" s="226">
        <v>1.44</v>
      </c>
      <c r="I163" s="227"/>
      <c r="J163" s="228">
        <f>ROUND(I163*H163,2)</f>
        <v>0</v>
      </c>
      <c r="K163" s="224" t="s">
        <v>30</v>
      </c>
      <c r="L163" s="46"/>
      <c r="M163" s="229" t="s">
        <v>30</v>
      </c>
      <c r="N163" s="230" t="s">
        <v>47</v>
      </c>
      <c r="O163" s="86"/>
      <c r="P163" s="231">
        <f>O163*H163</f>
        <v>0</v>
      </c>
      <c r="Q163" s="231">
        <v>0</v>
      </c>
      <c r="R163" s="231">
        <f>Q163*H163</f>
        <v>0</v>
      </c>
      <c r="S163" s="231">
        <v>0</v>
      </c>
      <c r="T163" s="232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33" t="s">
        <v>146</v>
      </c>
      <c r="AT163" s="233" t="s">
        <v>141</v>
      </c>
      <c r="AU163" s="233" t="s">
        <v>87</v>
      </c>
      <c r="AY163" s="18" t="s">
        <v>139</v>
      </c>
      <c r="BE163" s="234">
        <f>IF(N163="základní",J163,0)</f>
        <v>0</v>
      </c>
      <c r="BF163" s="234">
        <f>IF(N163="snížená",J163,0)</f>
        <v>0</v>
      </c>
      <c r="BG163" s="234">
        <f>IF(N163="zákl. přenesená",J163,0)</f>
        <v>0</v>
      </c>
      <c r="BH163" s="234">
        <f>IF(N163="sníž. přenesená",J163,0)</f>
        <v>0</v>
      </c>
      <c r="BI163" s="234">
        <f>IF(N163="nulová",J163,0)</f>
        <v>0</v>
      </c>
      <c r="BJ163" s="18" t="s">
        <v>84</v>
      </c>
      <c r="BK163" s="234">
        <f>ROUND(I163*H163,2)</f>
        <v>0</v>
      </c>
      <c r="BL163" s="18" t="s">
        <v>146</v>
      </c>
      <c r="BM163" s="233" t="s">
        <v>586</v>
      </c>
    </row>
    <row r="164" s="15" customFormat="1">
      <c r="A164" s="15"/>
      <c r="B164" s="258"/>
      <c r="C164" s="259"/>
      <c r="D164" s="237" t="s">
        <v>148</v>
      </c>
      <c r="E164" s="260" t="s">
        <v>30</v>
      </c>
      <c r="F164" s="261" t="s">
        <v>1041</v>
      </c>
      <c r="G164" s="259"/>
      <c r="H164" s="260" t="s">
        <v>30</v>
      </c>
      <c r="I164" s="262"/>
      <c r="J164" s="259"/>
      <c r="K164" s="259"/>
      <c r="L164" s="263"/>
      <c r="M164" s="264"/>
      <c r="N164" s="265"/>
      <c r="O164" s="265"/>
      <c r="P164" s="265"/>
      <c r="Q164" s="265"/>
      <c r="R164" s="265"/>
      <c r="S164" s="265"/>
      <c r="T164" s="266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67" t="s">
        <v>148</v>
      </c>
      <c r="AU164" s="267" t="s">
        <v>87</v>
      </c>
      <c r="AV164" s="15" t="s">
        <v>84</v>
      </c>
      <c r="AW164" s="15" t="s">
        <v>37</v>
      </c>
      <c r="AX164" s="15" t="s">
        <v>76</v>
      </c>
      <c r="AY164" s="267" t="s">
        <v>139</v>
      </c>
    </row>
    <row r="165" s="13" customFormat="1">
      <c r="A165" s="13"/>
      <c r="B165" s="235"/>
      <c r="C165" s="236"/>
      <c r="D165" s="237" t="s">
        <v>148</v>
      </c>
      <c r="E165" s="238" t="s">
        <v>30</v>
      </c>
      <c r="F165" s="239" t="s">
        <v>1042</v>
      </c>
      <c r="G165" s="236"/>
      <c r="H165" s="240">
        <v>1.44</v>
      </c>
      <c r="I165" s="241"/>
      <c r="J165" s="236"/>
      <c r="K165" s="236"/>
      <c r="L165" s="242"/>
      <c r="M165" s="243"/>
      <c r="N165" s="244"/>
      <c r="O165" s="244"/>
      <c r="P165" s="244"/>
      <c r="Q165" s="244"/>
      <c r="R165" s="244"/>
      <c r="S165" s="244"/>
      <c r="T165" s="24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6" t="s">
        <v>148</v>
      </c>
      <c r="AU165" s="246" t="s">
        <v>87</v>
      </c>
      <c r="AV165" s="13" t="s">
        <v>87</v>
      </c>
      <c r="AW165" s="13" t="s">
        <v>37</v>
      </c>
      <c r="AX165" s="13" t="s">
        <v>76</v>
      </c>
      <c r="AY165" s="246" t="s">
        <v>139</v>
      </c>
    </row>
    <row r="166" s="14" customFormat="1">
      <c r="A166" s="14"/>
      <c r="B166" s="247"/>
      <c r="C166" s="248"/>
      <c r="D166" s="237" t="s">
        <v>148</v>
      </c>
      <c r="E166" s="249" t="s">
        <v>30</v>
      </c>
      <c r="F166" s="250" t="s">
        <v>150</v>
      </c>
      <c r="G166" s="248"/>
      <c r="H166" s="251">
        <v>1.44</v>
      </c>
      <c r="I166" s="252"/>
      <c r="J166" s="248"/>
      <c r="K166" s="248"/>
      <c r="L166" s="253"/>
      <c r="M166" s="254"/>
      <c r="N166" s="255"/>
      <c r="O166" s="255"/>
      <c r="P166" s="255"/>
      <c r="Q166" s="255"/>
      <c r="R166" s="255"/>
      <c r="S166" s="255"/>
      <c r="T166" s="256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7" t="s">
        <v>148</v>
      </c>
      <c r="AU166" s="257" t="s">
        <v>87</v>
      </c>
      <c r="AV166" s="14" t="s">
        <v>146</v>
      </c>
      <c r="AW166" s="14" t="s">
        <v>37</v>
      </c>
      <c r="AX166" s="14" t="s">
        <v>84</v>
      </c>
      <c r="AY166" s="257" t="s">
        <v>139</v>
      </c>
    </row>
    <row r="167" s="12" customFormat="1" ht="22.8" customHeight="1">
      <c r="A167" s="12"/>
      <c r="B167" s="206"/>
      <c r="C167" s="207"/>
      <c r="D167" s="208" t="s">
        <v>75</v>
      </c>
      <c r="E167" s="220" t="s">
        <v>1043</v>
      </c>
      <c r="F167" s="220" t="s">
        <v>1044</v>
      </c>
      <c r="G167" s="207"/>
      <c r="H167" s="207"/>
      <c r="I167" s="210"/>
      <c r="J167" s="221">
        <f>BK167</f>
        <v>0</v>
      </c>
      <c r="K167" s="207"/>
      <c r="L167" s="212"/>
      <c r="M167" s="213"/>
      <c r="N167" s="214"/>
      <c r="O167" s="214"/>
      <c r="P167" s="215">
        <f>SUM(P168:P171)</f>
        <v>0</v>
      </c>
      <c r="Q167" s="214"/>
      <c r="R167" s="215">
        <f>SUM(R168:R171)</f>
        <v>0</v>
      </c>
      <c r="S167" s="214"/>
      <c r="T167" s="216">
        <f>SUM(T168:T171)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7" t="s">
        <v>146</v>
      </c>
      <c r="AT167" s="218" t="s">
        <v>75</v>
      </c>
      <c r="AU167" s="218" t="s">
        <v>84</v>
      </c>
      <c r="AY167" s="217" t="s">
        <v>139</v>
      </c>
      <c r="BK167" s="219">
        <f>SUM(BK168:BK171)</f>
        <v>0</v>
      </c>
    </row>
    <row r="168" s="2" customFormat="1" ht="16.5" customHeight="1">
      <c r="A168" s="40"/>
      <c r="B168" s="41"/>
      <c r="C168" s="222" t="s">
        <v>340</v>
      </c>
      <c r="D168" s="222" t="s">
        <v>141</v>
      </c>
      <c r="E168" s="223" t="s">
        <v>1045</v>
      </c>
      <c r="F168" s="224" t="s">
        <v>1046</v>
      </c>
      <c r="G168" s="225" t="s">
        <v>685</v>
      </c>
      <c r="H168" s="226">
        <v>1</v>
      </c>
      <c r="I168" s="227"/>
      <c r="J168" s="228">
        <f>ROUND(I168*H168,2)</f>
        <v>0</v>
      </c>
      <c r="K168" s="224" t="s">
        <v>30</v>
      </c>
      <c r="L168" s="46"/>
      <c r="M168" s="229" t="s">
        <v>30</v>
      </c>
      <c r="N168" s="230" t="s">
        <v>47</v>
      </c>
      <c r="O168" s="86"/>
      <c r="P168" s="231">
        <f>O168*H168</f>
        <v>0</v>
      </c>
      <c r="Q168" s="231">
        <v>0</v>
      </c>
      <c r="R168" s="231">
        <f>Q168*H168</f>
        <v>0</v>
      </c>
      <c r="S168" s="231">
        <v>0</v>
      </c>
      <c r="T168" s="232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33" t="s">
        <v>146</v>
      </c>
      <c r="AT168" s="233" t="s">
        <v>141</v>
      </c>
      <c r="AU168" s="233" t="s">
        <v>87</v>
      </c>
      <c r="AY168" s="18" t="s">
        <v>139</v>
      </c>
      <c r="BE168" s="234">
        <f>IF(N168="základní",J168,0)</f>
        <v>0</v>
      </c>
      <c r="BF168" s="234">
        <f>IF(N168="snížená",J168,0)</f>
        <v>0</v>
      </c>
      <c r="BG168" s="234">
        <f>IF(N168="zákl. přenesená",J168,0)</f>
        <v>0</v>
      </c>
      <c r="BH168" s="234">
        <f>IF(N168="sníž. přenesená",J168,0)</f>
        <v>0</v>
      </c>
      <c r="BI168" s="234">
        <f>IF(N168="nulová",J168,0)</f>
        <v>0</v>
      </c>
      <c r="BJ168" s="18" t="s">
        <v>84</v>
      </c>
      <c r="BK168" s="234">
        <f>ROUND(I168*H168,2)</f>
        <v>0</v>
      </c>
      <c r="BL168" s="18" t="s">
        <v>146</v>
      </c>
      <c r="BM168" s="233" t="s">
        <v>1047</v>
      </c>
    </row>
    <row r="169" s="2" customFormat="1" ht="16.5" customHeight="1">
      <c r="A169" s="40"/>
      <c r="B169" s="41"/>
      <c r="C169" s="222" t="s">
        <v>345</v>
      </c>
      <c r="D169" s="222" t="s">
        <v>141</v>
      </c>
      <c r="E169" s="223" t="s">
        <v>1048</v>
      </c>
      <c r="F169" s="224" t="s">
        <v>1049</v>
      </c>
      <c r="G169" s="225" t="s">
        <v>685</v>
      </c>
      <c r="H169" s="226">
        <v>1</v>
      </c>
      <c r="I169" s="227"/>
      <c r="J169" s="228">
        <f>ROUND(I169*H169,2)</f>
        <v>0</v>
      </c>
      <c r="K169" s="224" t="s">
        <v>30</v>
      </c>
      <c r="L169" s="46"/>
      <c r="M169" s="229" t="s">
        <v>30</v>
      </c>
      <c r="N169" s="230" t="s">
        <v>47</v>
      </c>
      <c r="O169" s="86"/>
      <c r="P169" s="231">
        <f>O169*H169</f>
        <v>0</v>
      </c>
      <c r="Q169" s="231">
        <v>0</v>
      </c>
      <c r="R169" s="231">
        <f>Q169*H169</f>
        <v>0</v>
      </c>
      <c r="S169" s="231">
        <v>0</v>
      </c>
      <c r="T169" s="232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33" t="s">
        <v>146</v>
      </c>
      <c r="AT169" s="233" t="s">
        <v>141</v>
      </c>
      <c r="AU169" s="233" t="s">
        <v>87</v>
      </c>
      <c r="AY169" s="18" t="s">
        <v>139</v>
      </c>
      <c r="BE169" s="234">
        <f>IF(N169="základní",J169,0)</f>
        <v>0</v>
      </c>
      <c r="BF169" s="234">
        <f>IF(N169="snížená",J169,0)</f>
        <v>0</v>
      </c>
      <c r="BG169" s="234">
        <f>IF(N169="zákl. přenesená",J169,0)</f>
        <v>0</v>
      </c>
      <c r="BH169" s="234">
        <f>IF(N169="sníž. přenesená",J169,0)</f>
        <v>0</v>
      </c>
      <c r="BI169" s="234">
        <f>IF(N169="nulová",J169,0)</f>
        <v>0</v>
      </c>
      <c r="BJ169" s="18" t="s">
        <v>84</v>
      </c>
      <c r="BK169" s="234">
        <f>ROUND(I169*H169,2)</f>
        <v>0</v>
      </c>
      <c r="BL169" s="18" t="s">
        <v>146</v>
      </c>
      <c r="BM169" s="233" t="s">
        <v>1050</v>
      </c>
    </row>
    <row r="170" s="2" customFormat="1" ht="16.5" customHeight="1">
      <c r="A170" s="40"/>
      <c r="B170" s="41"/>
      <c r="C170" s="222" t="s">
        <v>351</v>
      </c>
      <c r="D170" s="222" t="s">
        <v>141</v>
      </c>
      <c r="E170" s="223" t="s">
        <v>1051</v>
      </c>
      <c r="F170" s="224" t="s">
        <v>1052</v>
      </c>
      <c r="G170" s="225" t="s">
        <v>685</v>
      </c>
      <c r="H170" s="226">
        <v>1</v>
      </c>
      <c r="I170" s="227"/>
      <c r="J170" s="228">
        <f>ROUND(I170*H170,2)</f>
        <v>0</v>
      </c>
      <c r="K170" s="224" t="s">
        <v>30</v>
      </c>
      <c r="L170" s="46"/>
      <c r="M170" s="229" t="s">
        <v>30</v>
      </c>
      <c r="N170" s="230" t="s">
        <v>47</v>
      </c>
      <c r="O170" s="86"/>
      <c r="P170" s="231">
        <f>O170*H170</f>
        <v>0</v>
      </c>
      <c r="Q170" s="231">
        <v>0</v>
      </c>
      <c r="R170" s="231">
        <f>Q170*H170</f>
        <v>0</v>
      </c>
      <c r="S170" s="231">
        <v>0</v>
      </c>
      <c r="T170" s="232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33" t="s">
        <v>146</v>
      </c>
      <c r="AT170" s="233" t="s">
        <v>141</v>
      </c>
      <c r="AU170" s="233" t="s">
        <v>87</v>
      </c>
      <c r="AY170" s="18" t="s">
        <v>139</v>
      </c>
      <c r="BE170" s="234">
        <f>IF(N170="základní",J170,0)</f>
        <v>0</v>
      </c>
      <c r="BF170" s="234">
        <f>IF(N170="snížená",J170,0)</f>
        <v>0</v>
      </c>
      <c r="BG170" s="234">
        <f>IF(N170="zákl. přenesená",J170,0)</f>
        <v>0</v>
      </c>
      <c r="BH170" s="234">
        <f>IF(N170="sníž. přenesená",J170,0)</f>
        <v>0</v>
      </c>
      <c r="BI170" s="234">
        <f>IF(N170="nulová",J170,0)</f>
        <v>0</v>
      </c>
      <c r="BJ170" s="18" t="s">
        <v>84</v>
      </c>
      <c r="BK170" s="234">
        <f>ROUND(I170*H170,2)</f>
        <v>0</v>
      </c>
      <c r="BL170" s="18" t="s">
        <v>146</v>
      </c>
      <c r="BM170" s="233" t="s">
        <v>1053</v>
      </c>
    </row>
    <row r="171" s="2" customFormat="1" ht="16.5" customHeight="1">
      <c r="A171" s="40"/>
      <c r="B171" s="41"/>
      <c r="C171" s="222" t="s">
        <v>356</v>
      </c>
      <c r="D171" s="222" t="s">
        <v>141</v>
      </c>
      <c r="E171" s="223" t="s">
        <v>1054</v>
      </c>
      <c r="F171" s="224" t="s">
        <v>1055</v>
      </c>
      <c r="G171" s="225" t="s">
        <v>685</v>
      </c>
      <c r="H171" s="226">
        <v>1</v>
      </c>
      <c r="I171" s="227"/>
      <c r="J171" s="228">
        <f>ROUND(I171*H171,2)</f>
        <v>0</v>
      </c>
      <c r="K171" s="224" t="s">
        <v>30</v>
      </c>
      <c r="L171" s="46"/>
      <c r="M171" s="278" t="s">
        <v>30</v>
      </c>
      <c r="N171" s="279" t="s">
        <v>47</v>
      </c>
      <c r="O171" s="280"/>
      <c r="P171" s="281">
        <f>O171*H171</f>
        <v>0</v>
      </c>
      <c r="Q171" s="281">
        <v>0</v>
      </c>
      <c r="R171" s="281">
        <f>Q171*H171</f>
        <v>0</v>
      </c>
      <c r="S171" s="281">
        <v>0</v>
      </c>
      <c r="T171" s="282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33" t="s">
        <v>146</v>
      </c>
      <c r="AT171" s="233" t="s">
        <v>141</v>
      </c>
      <c r="AU171" s="233" t="s">
        <v>87</v>
      </c>
      <c r="AY171" s="18" t="s">
        <v>139</v>
      </c>
      <c r="BE171" s="234">
        <f>IF(N171="základní",J171,0)</f>
        <v>0</v>
      </c>
      <c r="BF171" s="234">
        <f>IF(N171="snížená",J171,0)</f>
        <v>0</v>
      </c>
      <c r="BG171" s="234">
        <f>IF(N171="zákl. přenesená",J171,0)</f>
        <v>0</v>
      </c>
      <c r="BH171" s="234">
        <f>IF(N171="sníž. přenesená",J171,0)</f>
        <v>0</v>
      </c>
      <c r="BI171" s="234">
        <f>IF(N171="nulová",J171,0)</f>
        <v>0</v>
      </c>
      <c r="BJ171" s="18" t="s">
        <v>84</v>
      </c>
      <c r="BK171" s="234">
        <f>ROUND(I171*H171,2)</f>
        <v>0</v>
      </c>
      <c r="BL171" s="18" t="s">
        <v>146</v>
      </c>
      <c r="BM171" s="233" t="s">
        <v>1056</v>
      </c>
    </row>
    <row r="172" s="2" customFormat="1" ht="6.96" customHeight="1">
      <c r="A172" s="40"/>
      <c r="B172" s="61"/>
      <c r="C172" s="62"/>
      <c r="D172" s="62"/>
      <c r="E172" s="62"/>
      <c r="F172" s="62"/>
      <c r="G172" s="62"/>
      <c r="H172" s="62"/>
      <c r="I172" s="170"/>
      <c r="J172" s="62"/>
      <c r="K172" s="62"/>
      <c r="L172" s="46"/>
      <c r="M172" s="40"/>
      <c r="O172" s="40"/>
      <c r="P172" s="40"/>
      <c r="Q172" s="40"/>
      <c r="R172" s="40"/>
      <c r="S172" s="40"/>
      <c r="T172" s="40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</row>
  </sheetData>
  <sheetProtection sheet="1" autoFilter="0" formatColumns="0" formatRows="0" objects="1" scenarios="1" spinCount="100000" saltValue="0kYRwcUNUge1jNKtg3FWFA3JExDxHm22ZjJ+dsiesrjVYWO72FESdnkTaZTUa0bVDxyOirXsT4BInl1AnQ4/Ew==" hashValue="FqOKSbPh0xz6EBZo87pHeXtgYVAuM3SoNvb5xN0oY+CYb+6XXtiKTDSISKbrjf/49arV/n2zfozxLFrb7ytrag==" algorithmName="SHA-512" password="CC35"/>
  <autoFilter ref="C82:K171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0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21"/>
      <c r="AT3" s="18" t="s">
        <v>87</v>
      </c>
    </row>
    <row r="4" s="1" customFormat="1" ht="24.96" customHeight="1">
      <c r="B4" s="21"/>
      <c r="D4" s="134" t="s">
        <v>105</v>
      </c>
      <c r="I4" s="130"/>
      <c r="L4" s="21"/>
      <c r="M4" s="135" t="s">
        <v>10</v>
      </c>
      <c r="AT4" s="18" t="s">
        <v>4</v>
      </c>
    </row>
    <row r="5" s="1" customFormat="1" ht="6.96" customHeight="1">
      <c r="B5" s="21"/>
      <c r="I5" s="130"/>
      <c r="L5" s="21"/>
    </row>
    <row r="6" s="1" customFormat="1" ht="12" customHeight="1">
      <c r="B6" s="21"/>
      <c r="D6" s="136" t="s">
        <v>16</v>
      </c>
      <c r="I6" s="130"/>
      <c r="L6" s="21"/>
    </row>
    <row r="7" s="1" customFormat="1" ht="16.5" customHeight="1">
      <c r="B7" s="21"/>
      <c r="E7" s="137" t="str">
        <f>'Rekapitulace stavby'!K6</f>
        <v>Sušice – Volšovy – zásobování pitnou vodou, III. etapa</v>
      </c>
      <c r="F7" s="136"/>
      <c r="G7" s="136"/>
      <c r="H7" s="136"/>
      <c r="I7" s="130"/>
      <c r="L7" s="21"/>
    </row>
    <row r="8" s="2" customFormat="1" ht="12" customHeight="1">
      <c r="A8" s="40"/>
      <c r="B8" s="46"/>
      <c r="C8" s="40"/>
      <c r="D8" s="136" t="s">
        <v>106</v>
      </c>
      <c r="E8" s="40"/>
      <c r="F8" s="40"/>
      <c r="G8" s="40"/>
      <c r="H8" s="40"/>
      <c r="I8" s="138"/>
      <c r="J8" s="40"/>
      <c r="K8" s="40"/>
      <c r="L8" s="139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0" t="s">
        <v>1057</v>
      </c>
      <c r="F9" s="40"/>
      <c r="G9" s="40"/>
      <c r="H9" s="40"/>
      <c r="I9" s="138"/>
      <c r="J9" s="40"/>
      <c r="K9" s="40"/>
      <c r="L9" s="139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138"/>
      <c r="J10" s="40"/>
      <c r="K10" s="40"/>
      <c r="L10" s="139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6" t="s">
        <v>18</v>
      </c>
      <c r="E11" s="40"/>
      <c r="F11" s="141" t="s">
        <v>30</v>
      </c>
      <c r="G11" s="40"/>
      <c r="H11" s="40"/>
      <c r="I11" s="142" t="s">
        <v>20</v>
      </c>
      <c r="J11" s="141" t="s">
        <v>30</v>
      </c>
      <c r="K11" s="40"/>
      <c r="L11" s="139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6" t="s">
        <v>22</v>
      </c>
      <c r="E12" s="40"/>
      <c r="F12" s="141" t="s">
        <v>23</v>
      </c>
      <c r="G12" s="40"/>
      <c r="H12" s="40"/>
      <c r="I12" s="142" t="s">
        <v>24</v>
      </c>
      <c r="J12" s="143" t="str">
        <f>'Rekapitulace stavby'!AN8</f>
        <v>10. 1. 2020</v>
      </c>
      <c r="K12" s="40"/>
      <c r="L12" s="139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138"/>
      <c r="J13" s="40"/>
      <c r="K13" s="40"/>
      <c r="L13" s="139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6" t="s">
        <v>28</v>
      </c>
      <c r="E14" s="40"/>
      <c r="F14" s="40"/>
      <c r="G14" s="40"/>
      <c r="H14" s="40"/>
      <c r="I14" s="142" t="s">
        <v>29</v>
      </c>
      <c r="J14" s="141" t="s">
        <v>30</v>
      </c>
      <c r="K14" s="40"/>
      <c r="L14" s="139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41" t="s">
        <v>1058</v>
      </c>
      <c r="F15" s="40"/>
      <c r="G15" s="40"/>
      <c r="H15" s="40"/>
      <c r="I15" s="142" t="s">
        <v>32</v>
      </c>
      <c r="J15" s="141" t="s">
        <v>30</v>
      </c>
      <c r="K15" s="40"/>
      <c r="L15" s="139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138"/>
      <c r="J16" s="40"/>
      <c r="K16" s="40"/>
      <c r="L16" s="139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6" t="s">
        <v>33</v>
      </c>
      <c r="E17" s="40"/>
      <c r="F17" s="40"/>
      <c r="G17" s="40"/>
      <c r="H17" s="40"/>
      <c r="I17" s="142" t="s">
        <v>29</v>
      </c>
      <c r="J17" s="34" t="str">
        <f>'Rekapitulace stavby'!AN13</f>
        <v>Vyplň údaj</v>
      </c>
      <c r="K17" s="40"/>
      <c r="L17" s="139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41"/>
      <c r="G18" s="141"/>
      <c r="H18" s="141"/>
      <c r="I18" s="142" t="s">
        <v>32</v>
      </c>
      <c r="J18" s="34" t="str">
        <f>'Rekapitulace stavby'!AN14</f>
        <v>Vyplň údaj</v>
      </c>
      <c r="K18" s="40"/>
      <c r="L18" s="139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138"/>
      <c r="J19" s="40"/>
      <c r="K19" s="40"/>
      <c r="L19" s="139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6" t="s">
        <v>35</v>
      </c>
      <c r="E20" s="40"/>
      <c r="F20" s="40"/>
      <c r="G20" s="40"/>
      <c r="H20" s="40"/>
      <c r="I20" s="142" t="s">
        <v>29</v>
      </c>
      <c r="J20" s="141" t="s">
        <v>30</v>
      </c>
      <c r="K20" s="40"/>
      <c r="L20" s="139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41" t="s">
        <v>36</v>
      </c>
      <c r="F21" s="40"/>
      <c r="G21" s="40"/>
      <c r="H21" s="40"/>
      <c r="I21" s="142" t="s">
        <v>32</v>
      </c>
      <c r="J21" s="141" t="s">
        <v>30</v>
      </c>
      <c r="K21" s="40"/>
      <c r="L21" s="139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138"/>
      <c r="J22" s="40"/>
      <c r="K22" s="40"/>
      <c r="L22" s="139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6" t="s">
        <v>38</v>
      </c>
      <c r="E23" s="40"/>
      <c r="F23" s="40"/>
      <c r="G23" s="40"/>
      <c r="H23" s="40"/>
      <c r="I23" s="142" t="s">
        <v>29</v>
      </c>
      <c r="J23" s="141" t="str">
        <f>IF('Rekapitulace stavby'!AN19="","",'Rekapitulace stavby'!AN19)</f>
        <v/>
      </c>
      <c r="K23" s="40"/>
      <c r="L23" s="139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41" t="str">
        <f>IF('Rekapitulace stavby'!E20="","",'Rekapitulace stavby'!E20)</f>
        <v xml:space="preserve"> </v>
      </c>
      <c r="F24" s="40"/>
      <c r="G24" s="40"/>
      <c r="H24" s="40"/>
      <c r="I24" s="142" t="s">
        <v>32</v>
      </c>
      <c r="J24" s="141" t="str">
        <f>IF('Rekapitulace stavby'!AN20="","",'Rekapitulace stavby'!AN20)</f>
        <v/>
      </c>
      <c r="K24" s="40"/>
      <c r="L24" s="139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138"/>
      <c r="J25" s="40"/>
      <c r="K25" s="40"/>
      <c r="L25" s="139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6" t="s">
        <v>40</v>
      </c>
      <c r="E26" s="40"/>
      <c r="F26" s="40"/>
      <c r="G26" s="40"/>
      <c r="H26" s="40"/>
      <c r="I26" s="138"/>
      <c r="J26" s="40"/>
      <c r="K26" s="40"/>
      <c r="L26" s="139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6"/>
      <c r="B27" s="147"/>
      <c r="C27" s="146"/>
      <c r="D27" s="146"/>
      <c r="E27" s="148" t="s">
        <v>30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138"/>
      <c r="J28" s="40"/>
      <c r="K28" s="40"/>
      <c r="L28" s="139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1"/>
      <c r="E29" s="151"/>
      <c r="F29" s="151"/>
      <c r="G29" s="151"/>
      <c r="H29" s="151"/>
      <c r="I29" s="152"/>
      <c r="J29" s="151"/>
      <c r="K29" s="151"/>
      <c r="L29" s="139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3" t="s">
        <v>42</v>
      </c>
      <c r="E30" s="40"/>
      <c r="F30" s="40"/>
      <c r="G30" s="40"/>
      <c r="H30" s="40"/>
      <c r="I30" s="138"/>
      <c r="J30" s="154">
        <f>ROUND(J81, 2)</f>
        <v>0</v>
      </c>
      <c r="K30" s="40"/>
      <c r="L30" s="139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1"/>
      <c r="E31" s="151"/>
      <c r="F31" s="151"/>
      <c r="G31" s="151"/>
      <c r="H31" s="151"/>
      <c r="I31" s="152"/>
      <c r="J31" s="151"/>
      <c r="K31" s="151"/>
      <c r="L31" s="139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5" t="s">
        <v>44</v>
      </c>
      <c r="G32" s="40"/>
      <c r="H32" s="40"/>
      <c r="I32" s="156" t="s">
        <v>43</v>
      </c>
      <c r="J32" s="155" t="s">
        <v>45</v>
      </c>
      <c r="K32" s="40"/>
      <c r="L32" s="139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7" t="s">
        <v>46</v>
      </c>
      <c r="E33" s="136" t="s">
        <v>47</v>
      </c>
      <c r="F33" s="158">
        <f>ROUND((SUM(BE81:BE93)),  2)</f>
        <v>0</v>
      </c>
      <c r="G33" s="40"/>
      <c r="H33" s="40"/>
      <c r="I33" s="159">
        <v>0.20999999999999999</v>
      </c>
      <c r="J33" s="158">
        <f>ROUND(((SUM(BE81:BE93))*I33),  2)</f>
        <v>0</v>
      </c>
      <c r="K33" s="40"/>
      <c r="L33" s="139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6" t="s">
        <v>48</v>
      </c>
      <c r="F34" s="158">
        <f>ROUND((SUM(BF81:BF93)),  2)</f>
        <v>0</v>
      </c>
      <c r="G34" s="40"/>
      <c r="H34" s="40"/>
      <c r="I34" s="159">
        <v>0.14999999999999999</v>
      </c>
      <c r="J34" s="158">
        <f>ROUND(((SUM(BF81:BF93))*I34),  2)</f>
        <v>0</v>
      </c>
      <c r="K34" s="40"/>
      <c r="L34" s="139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6" t="s">
        <v>49</v>
      </c>
      <c r="F35" s="158">
        <f>ROUND((SUM(BG81:BG93)),  2)</f>
        <v>0</v>
      </c>
      <c r="G35" s="40"/>
      <c r="H35" s="40"/>
      <c r="I35" s="159">
        <v>0.20999999999999999</v>
      </c>
      <c r="J35" s="158">
        <f>0</f>
        <v>0</v>
      </c>
      <c r="K35" s="40"/>
      <c r="L35" s="139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6" t="s">
        <v>50</v>
      </c>
      <c r="F36" s="158">
        <f>ROUND((SUM(BH81:BH93)),  2)</f>
        <v>0</v>
      </c>
      <c r="G36" s="40"/>
      <c r="H36" s="40"/>
      <c r="I36" s="159">
        <v>0.14999999999999999</v>
      </c>
      <c r="J36" s="158">
        <f>0</f>
        <v>0</v>
      </c>
      <c r="K36" s="40"/>
      <c r="L36" s="139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6" t="s">
        <v>51</v>
      </c>
      <c r="F37" s="158">
        <f>ROUND((SUM(BI81:BI93)),  2)</f>
        <v>0</v>
      </c>
      <c r="G37" s="40"/>
      <c r="H37" s="40"/>
      <c r="I37" s="159">
        <v>0</v>
      </c>
      <c r="J37" s="158">
        <f>0</f>
        <v>0</v>
      </c>
      <c r="K37" s="40"/>
      <c r="L37" s="139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138"/>
      <c r="J38" s="40"/>
      <c r="K38" s="40"/>
      <c r="L38" s="139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0"/>
      <c r="D39" s="161" t="s">
        <v>52</v>
      </c>
      <c r="E39" s="162"/>
      <c r="F39" s="162"/>
      <c r="G39" s="163" t="s">
        <v>53</v>
      </c>
      <c r="H39" s="164" t="s">
        <v>54</v>
      </c>
      <c r="I39" s="165"/>
      <c r="J39" s="166">
        <f>SUM(J30:J37)</f>
        <v>0</v>
      </c>
      <c r="K39" s="167"/>
      <c r="L39" s="139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8"/>
      <c r="C40" s="169"/>
      <c r="D40" s="169"/>
      <c r="E40" s="169"/>
      <c r="F40" s="169"/>
      <c r="G40" s="169"/>
      <c r="H40" s="169"/>
      <c r="I40" s="170"/>
      <c r="J40" s="169"/>
      <c r="K40" s="169"/>
      <c r="L40" s="139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71"/>
      <c r="C44" s="172"/>
      <c r="D44" s="172"/>
      <c r="E44" s="172"/>
      <c r="F44" s="172"/>
      <c r="G44" s="172"/>
      <c r="H44" s="172"/>
      <c r="I44" s="173"/>
      <c r="J44" s="172"/>
      <c r="K44" s="172"/>
      <c r="L44" s="139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111</v>
      </c>
      <c r="D45" s="42"/>
      <c r="E45" s="42"/>
      <c r="F45" s="42"/>
      <c r="G45" s="42"/>
      <c r="H45" s="42"/>
      <c r="I45" s="138"/>
      <c r="J45" s="42"/>
      <c r="K45" s="42"/>
      <c r="L45" s="139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138"/>
      <c r="J46" s="42"/>
      <c r="K46" s="42"/>
      <c r="L46" s="139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138"/>
      <c r="J47" s="42"/>
      <c r="K47" s="42"/>
      <c r="L47" s="139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4" t="str">
        <f>E7</f>
        <v>Sušice – Volšovy – zásobování pitnou vodou, III. etapa</v>
      </c>
      <c r="F48" s="33"/>
      <c r="G48" s="33"/>
      <c r="H48" s="33"/>
      <c r="I48" s="138"/>
      <c r="J48" s="42"/>
      <c r="K48" s="42"/>
      <c r="L48" s="139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106</v>
      </c>
      <c r="D49" s="42"/>
      <c r="E49" s="42"/>
      <c r="F49" s="42"/>
      <c r="G49" s="42"/>
      <c r="H49" s="42"/>
      <c r="I49" s="138"/>
      <c r="J49" s="42"/>
      <c r="K49" s="42"/>
      <c r="L49" s="139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PS 01 - Technologické vystrojení ATS</v>
      </c>
      <c r="F50" s="42"/>
      <c r="G50" s="42"/>
      <c r="H50" s="42"/>
      <c r="I50" s="138"/>
      <c r="J50" s="42"/>
      <c r="K50" s="42"/>
      <c r="L50" s="139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138"/>
      <c r="J51" s="42"/>
      <c r="K51" s="42"/>
      <c r="L51" s="139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22</v>
      </c>
      <c r="D52" s="42"/>
      <c r="E52" s="42"/>
      <c r="F52" s="28" t="str">
        <f>F12</f>
        <v>Sušice – část Volšovy</v>
      </c>
      <c r="G52" s="42"/>
      <c r="H52" s="42"/>
      <c r="I52" s="142" t="s">
        <v>24</v>
      </c>
      <c r="J52" s="74" t="str">
        <f>IF(J12="","",J12)</f>
        <v>10. 1. 2020</v>
      </c>
      <c r="K52" s="42"/>
      <c r="L52" s="139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138"/>
      <c r="J53" s="42"/>
      <c r="K53" s="42"/>
      <c r="L53" s="139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3" t="s">
        <v>28</v>
      </c>
      <c r="D54" s="42"/>
      <c r="E54" s="42"/>
      <c r="F54" s="28" t="str">
        <f>E15</f>
        <v xml:space="preserve">Město Sušice </v>
      </c>
      <c r="G54" s="42"/>
      <c r="H54" s="42"/>
      <c r="I54" s="142" t="s">
        <v>35</v>
      </c>
      <c r="J54" s="38" t="str">
        <f>E21</f>
        <v>VH-TRES spol.s r.o., České Budějovice</v>
      </c>
      <c r="K54" s="42"/>
      <c r="L54" s="139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3" t="s">
        <v>33</v>
      </c>
      <c r="D55" s="42"/>
      <c r="E55" s="42"/>
      <c r="F55" s="28" t="str">
        <f>IF(E18="","",E18)</f>
        <v>Vyplň údaj</v>
      </c>
      <c r="G55" s="42"/>
      <c r="H55" s="42"/>
      <c r="I55" s="142" t="s">
        <v>38</v>
      </c>
      <c r="J55" s="38" t="str">
        <f>E24</f>
        <v xml:space="preserve"> </v>
      </c>
      <c r="K55" s="42"/>
      <c r="L55" s="139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138"/>
      <c r="J56" s="42"/>
      <c r="K56" s="42"/>
      <c r="L56" s="139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5" t="s">
        <v>112</v>
      </c>
      <c r="D57" s="176"/>
      <c r="E57" s="176"/>
      <c r="F57" s="176"/>
      <c r="G57" s="176"/>
      <c r="H57" s="176"/>
      <c r="I57" s="177"/>
      <c r="J57" s="178" t="s">
        <v>113</v>
      </c>
      <c r="K57" s="176"/>
      <c r="L57" s="139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138"/>
      <c r="J58" s="42"/>
      <c r="K58" s="42"/>
      <c r="L58" s="139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9" t="s">
        <v>74</v>
      </c>
      <c r="D59" s="42"/>
      <c r="E59" s="42"/>
      <c r="F59" s="42"/>
      <c r="G59" s="42"/>
      <c r="H59" s="42"/>
      <c r="I59" s="138"/>
      <c r="J59" s="104">
        <f>J81</f>
        <v>0</v>
      </c>
      <c r="K59" s="42"/>
      <c r="L59" s="139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114</v>
      </c>
    </row>
    <row r="60" s="9" customFormat="1" ht="24.96" customHeight="1">
      <c r="A60" s="9"/>
      <c r="B60" s="180"/>
      <c r="C60" s="181"/>
      <c r="D60" s="182" t="s">
        <v>1057</v>
      </c>
      <c r="E60" s="183"/>
      <c r="F60" s="183"/>
      <c r="G60" s="183"/>
      <c r="H60" s="183"/>
      <c r="I60" s="184"/>
      <c r="J60" s="185">
        <f>J82</f>
        <v>0</v>
      </c>
      <c r="K60" s="181"/>
      <c r="L60" s="186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7"/>
      <c r="C61" s="188"/>
      <c r="D61" s="189" t="s">
        <v>1059</v>
      </c>
      <c r="E61" s="190"/>
      <c r="F61" s="190"/>
      <c r="G61" s="190"/>
      <c r="H61" s="190"/>
      <c r="I61" s="191"/>
      <c r="J61" s="192">
        <f>J83</f>
        <v>0</v>
      </c>
      <c r="K61" s="188"/>
      <c r="L61" s="19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0"/>
      <c r="B62" s="41"/>
      <c r="C62" s="42"/>
      <c r="D62" s="42"/>
      <c r="E62" s="42"/>
      <c r="F62" s="42"/>
      <c r="G62" s="42"/>
      <c r="H62" s="42"/>
      <c r="I62" s="138"/>
      <c r="J62" s="42"/>
      <c r="K62" s="42"/>
      <c r="L62" s="139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170"/>
      <c r="J63" s="62"/>
      <c r="K63" s="62"/>
      <c r="L63" s="139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7" s="2" customFormat="1" ht="6.96" customHeight="1">
      <c r="A67" s="40"/>
      <c r="B67" s="63"/>
      <c r="C67" s="64"/>
      <c r="D67" s="64"/>
      <c r="E67" s="64"/>
      <c r="F67" s="64"/>
      <c r="G67" s="64"/>
      <c r="H67" s="64"/>
      <c r="I67" s="173"/>
      <c r="J67" s="64"/>
      <c r="K67" s="64"/>
      <c r="L67" s="139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24.96" customHeight="1">
      <c r="A68" s="40"/>
      <c r="B68" s="41"/>
      <c r="C68" s="24" t="s">
        <v>124</v>
      </c>
      <c r="D68" s="42"/>
      <c r="E68" s="42"/>
      <c r="F68" s="42"/>
      <c r="G68" s="42"/>
      <c r="H68" s="42"/>
      <c r="I68" s="138"/>
      <c r="J68" s="42"/>
      <c r="K68" s="42"/>
      <c r="L68" s="139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41"/>
      <c r="C69" s="42"/>
      <c r="D69" s="42"/>
      <c r="E69" s="42"/>
      <c r="F69" s="42"/>
      <c r="G69" s="42"/>
      <c r="H69" s="42"/>
      <c r="I69" s="138"/>
      <c r="J69" s="42"/>
      <c r="K69" s="42"/>
      <c r="L69" s="139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2" customHeight="1">
      <c r="A70" s="40"/>
      <c r="B70" s="41"/>
      <c r="C70" s="33" t="s">
        <v>16</v>
      </c>
      <c r="D70" s="42"/>
      <c r="E70" s="42"/>
      <c r="F70" s="42"/>
      <c r="G70" s="42"/>
      <c r="H70" s="42"/>
      <c r="I70" s="138"/>
      <c r="J70" s="42"/>
      <c r="K70" s="42"/>
      <c r="L70" s="139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6.5" customHeight="1">
      <c r="A71" s="40"/>
      <c r="B71" s="41"/>
      <c r="C71" s="42"/>
      <c r="D71" s="42"/>
      <c r="E71" s="174" t="str">
        <f>E7</f>
        <v>Sušice – Volšovy – zásobování pitnou vodou, III. etapa</v>
      </c>
      <c r="F71" s="33"/>
      <c r="G71" s="33"/>
      <c r="H71" s="33"/>
      <c r="I71" s="138"/>
      <c r="J71" s="42"/>
      <c r="K71" s="42"/>
      <c r="L71" s="139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3" t="s">
        <v>106</v>
      </c>
      <c r="D72" s="42"/>
      <c r="E72" s="42"/>
      <c r="F72" s="42"/>
      <c r="G72" s="42"/>
      <c r="H72" s="42"/>
      <c r="I72" s="138"/>
      <c r="J72" s="42"/>
      <c r="K72" s="42"/>
      <c r="L72" s="139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71" t="str">
        <f>E9</f>
        <v>PS 01 - Technologické vystrojení ATS</v>
      </c>
      <c r="F73" s="42"/>
      <c r="G73" s="42"/>
      <c r="H73" s="42"/>
      <c r="I73" s="138"/>
      <c r="J73" s="42"/>
      <c r="K73" s="42"/>
      <c r="L73" s="139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138"/>
      <c r="J74" s="42"/>
      <c r="K74" s="42"/>
      <c r="L74" s="139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3" t="s">
        <v>22</v>
      </c>
      <c r="D75" s="42"/>
      <c r="E75" s="42"/>
      <c r="F75" s="28" t="str">
        <f>F12</f>
        <v>Sušice – část Volšovy</v>
      </c>
      <c r="G75" s="42"/>
      <c r="H75" s="42"/>
      <c r="I75" s="142" t="s">
        <v>24</v>
      </c>
      <c r="J75" s="74" t="str">
        <f>IF(J12="","",J12)</f>
        <v>10. 1. 2020</v>
      </c>
      <c r="K75" s="42"/>
      <c r="L75" s="139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138"/>
      <c r="J76" s="42"/>
      <c r="K76" s="42"/>
      <c r="L76" s="139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40.05" customHeight="1">
      <c r="A77" s="40"/>
      <c r="B77" s="41"/>
      <c r="C77" s="33" t="s">
        <v>28</v>
      </c>
      <c r="D77" s="42"/>
      <c r="E77" s="42"/>
      <c r="F77" s="28" t="str">
        <f>E15</f>
        <v xml:space="preserve">Město Sušice </v>
      </c>
      <c r="G77" s="42"/>
      <c r="H77" s="42"/>
      <c r="I77" s="142" t="s">
        <v>35</v>
      </c>
      <c r="J77" s="38" t="str">
        <f>E21</f>
        <v>VH-TRES spol.s r.o., České Budějovice</v>
      </c>
      <c r="K77" s="42"/>
      <c r="L77" s="139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3" t="s">
        <v>33</v>
      </c>
      <c r="D78" s="42"/>
      <c r="E78" s="42"/>
      <c r="F78" s="28" t="str">
        <f>IF(E18="","",E18)</f>
        <v>Vyplň údaj</v>
      </c>
      <c r="G78" s="42"/>
      <c r="H78" s="42"/>
      <c r="I78" s="142" t="s">
        <v>38</v>
      </c>
      <c r="J78" s="38" t="str">
        <f>E24</f>
        <v xml:space="preserve"> </v>
      </c>
      <c r="K78" s="42"/>
      <c r="L78" s="139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0.32" customHeight="1">
      <c r="A79" s="40"/>
      <c r="B79" s="41"/>
      <c r="C79" s="42"/>
      <c r="D79" s="42"/>
      <c r="E79" s="42"/>
      <c r="F79" s="42"/>
      <c r="G79" s="42"/>
      <c r="H79" s="42"/>
      <c r="I79" s="138"/>
      <c r="J79" s="42"/>
      <c r="K79" s="42"/>
      <c r="L79" s="139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1" customFormat="1" ht="29.28" customHeight="1">
      <c r="A80" s="194"/>
      <c r="B80" s="195"/>
      <c r="C80" s="196" t="s">
        <v>125</v>
      </c>
      <c r="D80" s="197" t="s">
        <v>61</v>
      </c>
      <c r="E80" s="197" t="s">
        <v>57</v>
      </c>
      <c r="F80" s="197" t="s">
        <v>58</v>
      </c>
      <c r="G80" s="197" t="s">
        <v>126</v>
      </c>
      <c r="H80" s="197" t="s">
        <v>127</v>
      </c>
      <c r="I80" s="198" t="s">
        <v>128</v>
      </c>
      <c r="J80" s="197" t="s">
        <v>113</v>
      </c>
      <c r="K80" s="199" t="s">
        <v>129</v>
      </c>
      <c r="L80" s="200"/>
      <c r="M80" s="94" t="s">
        <v>30</v>
      </c>
      <c r="N80" s="95" t="s">
        <v>46</v>
      </c>
      <c r="O80" s="95" t="s">
        <v>130</v>
      </c>
      <c r="P80" s="95" t="s">
        <v>131</v>
      </c>
      <c r="Q80" s="95" t="s">
        <v>132</v>
      </c>
      <c r="R80" s="95" t="s">
        <v>133</v>
      </c>
      <c r="S80" s="95" t="s">
        <v>134</v>
      </c>
      <c r="T80" s="96" t="s">
        <v>135</v>
      </c>
      <c r="U80" s="194"/>
      <c r="V80" s="194"/>
      <c r="W80" s="194"/>
      <c r="X80" s="194"/>
      <c r="Y80" s="194"/>
      <c r="Z80" s="194"/>
      <c r="AA80" s="194"/>
      <c r="AB80" s="194"/>
      <c r="AC80" s="194"/>
      <c r="AD80" s="194"/>
      <c r="AE80" s="194"/>
    </row>
    <row r="81" s="2" customFormat="1" ht="22.8" customHeight="1">
      <c r="A81" s="40"/>
      <c r="B81" s="41"/>
      <c r="C81" s="101" t="s">
        <v>136</v>
      </c>
      <c r="D81" s="42"/>
      <c r="E81" s="42"/>
      <c r="F81" s="42"/>
      <c r="G81" s="42"/>
      <c r="H81" s="42"/>
      <c r="I81" s="138"/>
      <c r="J81" s="201">
        <f>BK81</f>
        <v>0</v>
      </c>
      <c r="K81" s="42"/>
      <c r="L81" s="46"/>
      <c r="M81" s="97"/>
      <c r="N81" s="202"/>
      <c r="O81" s="98"/>
      <c r="P81" s="203">
        <f>P82</f>
        <v>0</v>
      </c>
      <c r="Q81" s="98"/>
      <c r="R81" s="203">
        <f>R82</f>
        <v>0</v>
      </c>
      <c r="S81" s="98"/>
      <c r="T81" s="204">
        <f>T82</f>
        <v>0</v>
      </c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T81" s="18" t="s">
        <v>75</v>
      </c>
      <c r="AU81" s="18" t="s">
        <v>114</v>
      </c>
      <c r="BK81" s="205">
        <f>BK82</f>
        <v>0</v>
      </c>
    </row>
    <row r="82" s="12" customFormat="1" ht="25.92" customHeight="1">
      <c r="A82" s="12"/>
      <c r="B82" s="206"/>
      <c r="C82" s="207"/>
      <c r="D82" s="208" t="s">
        <v>75</v>
      </c>
      <c r="E82" s="209" t="s">
        <v>95</v>
      </c>
      <c r="F82" s="209" t="s">
        <v>96</v>
      </c>
      <c r="G82" s="207"/>
      <c r="H82" s="207"/>
      <c r="I82" s="210"/>
      <c r="J82" s="211">
        <f>BK82</f>
        <v>0</v>
      </c>
      <c r="K82" s="207"/>
      <c r="L82" s="212"/>
      <c r="M82" s="213"/>
      <c r="N82" s="214"/>
      <c r="O82" s="214"/>
      <c r="P82" s="215">
        <f>P83</f>
        <v>0</v>
      </c>
      <c r="Q82" s="214"/>
      <c r="R82" s="215">
        <f>R83</f>
        <v>0</v>
      </c>
      <c r="S82" s="214"/>
      <c r="T82" s="216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17" t="s">
        <v>84</v>
      </c>
      <c r="AT82" s="218" t="s">
        <v>75</v>
      </c>
      <c r="AU82" s="218" t="s">
        <v>76</v>
      </c>
      <c r="AY82" s="217" t="s">
        <v>139</v>
      </c>
      <c r="BK82" s="219">
        <f>BK83</f>
        <v>0</v>
      </c>
    </row>
    <row r="83" s="12" customFormat="1" ht="22.8" customHeight="1">
      <c r="A83" s="12"/>
      <c r="B83" s="206"/>
      <c r="C83" s="207"/>
      <c r="D83" s="208" t="s">
        <v>75</v>
      </c>
      <c r="E83" s="220" t="s">
        <v>601</v>
      </c>
      <c r="F83" s="220" t="s">
        <v>1060</v>
      </c>
      <c r="G83" s="207"/>
      <c r="H83" s="207"/>
      <c r="I83" s="210"/>
      <c r="J83" s="221">
        <f>BK83</f>
        <v>0</v>
      </c>
      <c r="K83" s="207"/>
      <c r="L83" s="212"/>
      <c r="M83" s="213"/>
      <c r="N83" s="214"/>
      <c r="O83" s="214"/>
      <c r="P83" s="215">
        <f>SUM(P84:P93)</f>
        <v>0</v>
      </c>
      <c r="Q83" s="214"/>
      <c r="R83" s="215">
        <f>SUM(R84:R93)</f>
        <v>0</v>
      </c>
      <c r="S83" s="214"/>
      <c r="T83" s="216">
        <f>SUM(T84:T93)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17" t="s">
        <v>84</v>
      </c>
      <c r="AT83" s="218" t="s">
        <v>75</v>
      </c>
      <c r="AU83" s="218" t="s">
        <v>84</v>
      </c>
      <c r="AY83" s="217" t="s">
        <v>139</v>
      </c>
      <c r="BK83" s="219">
        <f>SUM(BK84:BK93)</f>
        <v>0</v>
      </c>
    </row>
    <row r="84" s="2" customFormat="1" ht="16.5" customHeight="1">
      <c r="A84" s="40"/>
      <c r="B84" s="41"/>
      <c r="C84" s="222" t="s">
        <v>84</v>
      </c>
      <c r="D84" s="222" t="s">
        <v>141</v>
      </c>
      <c r="E84" s="223" t="s">
        <v>137</v>
      </c>
      <c r="F84" s="224" t="s">
        <v>1061</v>
      </c>
      <c r="G84" s="225" t="s">
        <v>685</v>
      </c>
      <c r="H84" s="226">
        <v>1</v>
      </c>
      <c r="I84" s="227"/>
      <c r="J84" s="228">
        <f>ROUND(I84*H84,2)</f>
        <v>0</v>
      </c>
      <c r="K84" s="224" t="s">
        <v>30</v>
      </c>
      <c r="L84" s="46"/>
      <c r="M84" s="229" t="s">
        <v>30</v>
      </c>
      <c r="N84" s="230" t="s">
        <v>47</v>
      </c>
      <c r="O84" s="86"/>
      <c r="P84" s="231">
        <f>O84*H84</f>
        <v>0</v>
      </c>
      <c r="Q84" s="231">
        <v>0</v>
      </c>
      <c r="R84" s="231">
        <f>Q84*H84</f>
        <v>0</v>
      </c>
      <c r="S84" s="231">
        <v>0</v>
      </c>
      <c r="T84" s="232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33" t="s">
        <v>146</v>
      </c>
      <c r="AT84" s="233" t="s">
        <v>141</v>
      </c>
      <c r="AU84" s="233" t="s">
        <v>87</v>
      </c>
      <c r="AY84" s="18" t="s">
        <v>139</v>
      </c>
      <c r="BE84" s="234">
        <f>IF(N84="základní",J84,0)</f>
        <v>0</v>
      </c>
      <c r="BF84" s="234">
        <f>IF(N84="snížená",J84,0)</f>
        <v>0</v>
      </c>
      <c r="BG84" s="234">
        <f>IF(N84="zákl. přenesená",J84,0)</f>
        <v>0</v>
      </c>
      <c r="BH84" s="234">
        <f>IF(N84="sníž. přenesená",J84,0)</f>
        <v>0</v>
      </c>
      <c r="BI84" s="234">
        <f>IF(N84="nulová",J84,0)</f>
        <v>0</v>
      </c>
      <c r="BJ84" s="18" t="s">
        <v>84</v>
      </c>
      <c r="BK84" s="234">
        <f>ROUND(I84*H84,2)</f>
        <v>0</v>
      </c>
      <c r="BL84" s="18" t="s">
        <v>146</v>
      </c>
      <c r="BM84" s="233" t="s">
        <v>1062</v>
      </c>
    </row>
    <row r="85" s="15" customFormat="1">
      <c r="A85" s="15"/>
      <c r="B85" s="258"/>
      <c r="C85" s="259"/>
      <c r="D85" s="237" t="s">
        <v>148</v>
      </c>
      <c r="E85" s="260" t="s">
        <v>30</v>
      </c>
      <c r="F85" s="261" t="s">
        <v>1063</v>
      </c>
      <c r="G85" s="259"/>
      <c r="H85" s="260" t="s">
        <v>30</v>
      </c>
      <c r="I85" s="262"/>
      <c r="J85" s="259"/>
      <c r="K85" s="259"/>
      <c r="L85" s="263"/>
      <c r="M85" s="264"/>
      <c r="N85" s="265"/>
      <c r="O85" s="265"/>
      <c r="P85" s="265"/>
      <c r="Q85" s="265"/>
      <c r="R85" s="265"/>
      <c r="S85" s="265"/>
      <c r="T85" s="266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T85" s="267" t="s">
        <v>148</v>
      </c>
      <c r="AU85" s="267" t="s">
        <v>87</v>
      </c>
      <c r="AV85" s="15" t="s">
        <v>84</v>
      </c>
      <c r="AW85" s="15" t="s">
        <v>37</v>
      </c>
      <c r="AX85" s="15" t="s">
        <v>76</v>
      </c>
      <c r="AY85" s="267" t="s">
        <v>139</v>
      </c>
    </row>
    <row r="86" s="13" customFormat="1">
      <c r="A86" s="13"/>
      <c r="B86" s="235"/>
      <c r="C86" s="236"/>
      <c r="D86" s="237" t="s">
        <v>148</v>
      </c>
      <c r="E86" s="238" t="s">
        <v>30</v>
      </c>
      <c r="F86" s="239" t="s">
        <v>1064</v>
      </c>
      <c r="G86" s="236"/>
      <c r="H86" s="240">
        <v>1</v>
      </c>
      <c r="I86" s="241"/>
      <c r="J86" s="236"/>
      <c r="K86" s="236"/>
      <c r="L86" s="242"/>
      <c r="M86" s="243"/>
      <c r="N86" s="244"/>
      <c r="O86" s="244"/>
      <c r="P86" s="244"/>
      <c r="Q86" s="244"/>
      <c r="R86" s="244"/>
      <c r="S86" s="244"/>
      <c r="T86" s="245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46" t="s">
        <v>148</v>
      </c>
      <c r="AU86" s="246" t="s">
        <v>87</v>
      </c>
      <c r="AV86" s="13" t="s">
        <v>87</v>
      </c>
      <c r="AW86" s="13" t="s">
        <v>37</v>
      </c>
      <c r="AX86" s="13" t="s">
        <v>76</v>
      </c>
      <c r="AY86" s="246" t="s">
        <v>139</v>
      </c>
    </row>
    <row r="87" s="14" customFormat="1">
      <c r="A87" s="14"/>
      <c r="B87" s="247"/>
      <c r="C87" s="248"/>
      <c r="D87" s="237" t="s">
        <v>148</v>
      </c>
      <c r="E87" s="249" t="s">
        <v>30</v>
      </c>
      <c r="F87" s="250" t="s">
        <v>150</v>
      </c>
      <c r="G87" s="248"/>
      <c r="H87" s="251">
        <v>1</v>
      </c>
      <c r="I87" s="252"/>
      <c r="J87" s="248"/>
      <c r="K87" s="248"/>
      <c r="L87" s="253"/>
      <c r="M87" s="254"/>
      <c r="N87" s="255"/>
      <c r="O87" s="255"/>
      <c r="P87" s="255"/>
      <c r="Q87" s="255"/>
      <c r="R87" s="255"/>
      <c r="S87" s="255"/>
      <c r="T87" s="256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T87" s="257" t="s">
        <v>148</v>
      </c>
      <c r="AU87" s="257" t="s">
        <v>87</v>
      </c>
      <c r="AV87" s="14" t="s">
        <v>146</v>
      </c>
      <c r="AW87" s="14" t="s">
        <v>37</v>
      </c>
      <c r="AX87" s="14" t="s">
        <v>84</v>
      </c>
      <c r="AY87" s="257" t="s">
        <v>139</v>
      </c>
    </row>
    <row r="88" s="2" customFormat="1" ht="16.5" customHeight="1">
      <c r="A88" s="40"/>
      <c r="B88" s="41"/>
      <c r="C88" s="222" t="s">
        <v>87</v>
      </c>
      <c r="D88" s="222" t="s">
        <v>141</v>
      </c>
      <c r="E88" s="223" t="s">
        <v>831</v>
      </c>
      <c r="F88" s="224" t="s">
        <v>1065</v>
      </c>
      <c r="G88" s="225" t="s">
        <v>685</v>
      </c>
      <c r="H88" s="226">
        <v>1</v>
      </c>
      <c r="I88" s="227"/>
      <c r="J88" s="228">
        <f>ROUND(I88*H88,2)</f>
        <v>0</v>
      </c>
      <c r="K88" s="224" t="s">
        <v>30</v>
      </c>
      <c r="L88" s="46"/>
      <c r="M88" s="229" t="s">
        <v>30</v>
      </c>
      <c r="N88" s="230" t="s">
        <v>47</v>
      </c>
      <c r="O88" s="86"/>
      <c r="P88" s="231">
        <f>O88*H88</f>
        <v>0</v>
      </c>
      <c r="Q88" s="231">
        <v>0</v>
      </c>
      <c r="R88" s="231">
        <f>Q88*H88</f>
        <v>0</v>
      </c>
      <c r="S88" s="231">
        <v>0</v>
      </c>
      <c r="T88" s="232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33" t="s">
        <v>146</v>
      </c>
      <c r="AT88" s="233" t="s">
        <v>141</v>
      </c>
      <c r="AU88" s="233" t="s">
        <v>87</v>
      </c>
      <c r="AY88" s="18" t="s">
        <v>139</v>
      </c>
      <c r="BE88" s="234">
        <f>IF(N88="základní",J88,0)</f>
        <v>0</v>
      </c>
      <c r="BF88" s="234">
        <f>IF(N88="snížená",J88,0)</f>
        <v>0</v>
      </c>
      <c r="BG88" s="234">
        <f>IF(N88="zákl. přenesená",J88,0)</f>
        <v>0</v>
      </c>
      <c r="BH88" s="234">
        <f>IF(N88="sníž. přenesená",J88,0)</f>
        <v>0</v>
      </c>
      <c r="BI88" s="234">
        <f>IF(N88="nulová",J88,0)</f>
        <v>0</v>
      </c>
      <c r="BJ88" s="18" t="s">
        <v>84</v>
      </c>
      <c r="BK88" s="234">
        <f>ROUND(I88*H88,2)</f>
        <v>0</v>
      </c>
      <c r="BL88" s="18" t="s">
        <v>146</v>
      </c>
      <c r="BM88" s="233" t="s">
        <v>1066</v>
      </c>
    </row>
    <row r="89" s="13" customFormat="1">
      <c r="A89" s="13"/>
      <c r="B89" s="235"/>
      <c r="C89" s="236"/>
      <c r="D89" s="237" t="s">
        <v>148</v>
      </c>
      <c r="E89" s="238" t="s">
        <v>30</v>
      </c>
      <c r="F89" s="239" t="s">
        <v>551</v>
      </c>
      <c r="G89" s="236"/>
      <c r="H89" s="240">
        <v>1</v>
      </c>
      <c r="I89" s="241"/>
      <c r="J89" s="236"/>
      <c r="K89" s="236"/>
      <c r="L89" s="242"/>
      <c r="M89" s="243"/>
      <c r="N89" s="244"/>
      <c r="O89" s="244"/>
      <c r="P89" s="244"/>
      <c r="Q89" s="244"/>
      <c r="R89" s="244"/>
      <c r="S89" s="244"/>
      <c r="T89" s="245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46" t="s">
        <v>148</v>
      </c>
      <c r="AU89" s="246" t="s">
        <v>87</v>
      </c>
      <c r="AV89" s="13" t="s">
        <v>87</v>
      </c>
      <c r="AW89" s="13" t="s">
        <v>37</v>
      </c>
      <c r="AX89" s="13" t="s">
        <v>76</v>
      </c>
      <c r="AY89" s="246" t="s">
        <v>139</v>
      </c>
    </row>
    <row r="90" s="14" customFormat="1">
      <c r="A90" s="14"/>
      <c r="B90" s="247"/>
      <c r="C90" s="248"/>
      <c r="D90" s="237" t="s">
        <v>148</v>
      </c>
      <c r="E90" s="249" t="s">
        <v>30</v>
      </c>
      <c r="F90" s="250" t="s">
        <v>150</v>
      </c>
      <c r="G90" s="248"/>
      <c r="H90" s="251">
        <v>1</v>
      </c>
      <c r="I90" s="252"/>
      <c r="J90" s="248"/>
      <c r="K90" s="248"/>
      <c r="L90" s="253"/>
      <c r="M90" s="254"/>
      <c r="N90" s="255"/>
      <c r="O90" s="255"/>
      <c r="P90" s="255"/>
      <c r="Q90" s="255"/>
      <c r="R90" s="255"/>
      <c r="S90" s="255"/>
      <c r="T90" s="256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57" t="s">
        <v>148</v>
      </c>
      <c r="AU90" s="257" t="s">
        <v>87</v>
      </c>
      <c r="AV90" s="14" t="s">
        <v>146</v>
      </c>
      <c r="AW90" s="14" t="s">
        <v>37</v>
      </c>
      <c r="AX90" s="14" t="s">
        <v>84</v>
      </c>
      <c r="AY90" s="257" t="s">
        <v>139</v>
      </c>
    </row>
    <row r="91" s="2" customFormat="1" ht="16.5" customHeight="1">
      <c r="A91" s="40"/>
      <c r="B91" s="41"/>
      <c r="C91" s="222" t="s">
        <v>155</v>
      </c>
      <c r="D91" s="222" t="s">
        <v>141</v>
      </c>
      <c r="E91" s="223" t="s">
        <v>1067</v>
      </c>
      <c r="F91" s="224" t="s">
        <v>1068</v>
      </c>
      <c r="G91" s="225" t="s">
        <v>685</v>
      </c>
      <c r="H91" s="226">
        <v>1</v>
      </c>
      <c r="I91" s="227"/>
      <c r="J91" s="228">
        <f>ROUND(I91*H91,2)</f>
        <v>0</v>
      </c>
      <c r="K91" s="224" t="s">
        <v>30</v>
      </c>
      <c r="L91" s="46"/>
      <c r="M91" s="229" t="s">
        <v>30</v>
      </c>
      <c r="N91" s="230" t="s">
        <v>47</v>
      </c>
      <c r="O91" s="86"/>
      <c r="P91" s="231">
        <f>O91*H91</f>
        <v>0</v>
      </c>
      <c r="Q91" s="231">
        <v>0</v>
      </c>
      <c r="R91" s="231">
        <f>Q91*H91</f>
        <v>0</v>
      </c>
      <c r="S91" s="231">
        <v>0</v>
      </c>
      <c r="T91" s="232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33" t="s">
        <v>146</v>
      </c>
      <c r="AT91" s="233" t="s">
        <v>141</v>
      </c>
      <c r="AU91" s="233" t="s">
        <v>87</v>
      </c>
      <c r="AY91" s="18" t="s">
        <v>139</v>
      </c>
      <c r="BE91" s="234">
        <f>IF(N91="základní",J91,0)</f>
        <v>0</v>
      </c>
      <c r="BF91" s="234">
        <f>IF(N91="snížená",J91,0)</f>
        <v>0</v>
      </c>
      <c r="BG91" s="234">
        <f>IF(N91="zákl. přenesená",J91,0)</f>
        <v>0</v>
      </c>
      <c r="BH91" s="234">
        <f>IF(N91="sníž. přenesená",J91,0)</f>
        <v>0</v>
      </c>
      <c r="BI91" s="234">
        <f>IF(N91="nulová",J91,0)</f>
        <v>0</v>
      </c>
      <c r="BJ91" s="18" t="s">
        <v>84</v>
      </c>
      <c r="BK91" s="234">
        <f>ROUND(I91*H91,2)</f>
        <v>0</v>
      </c>
      <c r="BL91" s="18" t="s">
        <v>146</v>
      </c>
      <c r="BM91" s="233" t="s">
        <v>1069</v>
      </c>
    </row>
    <row r="92" s="13" customFormat="1">
      <c r="A92" s="13"/>
      <c r="B92" s="235"/>
      <c r="C92" s="236"/>
      <c r="D92" s="237" t="s">
        <v>148</v>
      </c>
      <c r="E92" s="238" t="s">
        <v>30</v>
      </c>
      <c r="F92" s="239" t="s">
        <v>551</v>
      </c>
      <c r="G92" s="236"/>
      <c r="H92" s="240">
        <v>1</v>
      </c>
      <c r="I92" s="241"/>
      <c r="J92" s="236"/>
      <c r="K92" s="236"/>
      <c r="L92" s="242"/>
      <c r="M92" s="243"/>
      <c r="N92" s="244"/>
      <c r="O92" s="244"/>
      <c r="P92" s="244"/>
      <c r="Q92" s="244"/>
      <c r="R92" s="244"/>
      <c r="S92" s="244"/>
      <c r="T92" s="245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6" t="s">
        <v>148</v>
      </c>
      <c r="AU92" s="246" t="s">
        <v>87</v>
      </c>
      <c r="AV92" s="13" t="s">
        <v>87</v>
      </c>
      <c r="AW92" s="13" t="s">
        <v>37</v>
      </c>
      <c r="AX92" s="13" t="s">
        <v>76</v>
      </c>
      <c r="AY92" s="246" t="s">
        <v>139</v>
      </c>
    </row>
    <row r="93" s="14" customFormat="1">
      <c r="A93" s="14"/>
      <c r="B93" s="247"/>
      <c r="C93" s="248"/>
      <c r="D93" s="237" t="s">
        <v>148</v>
      </c>
      <c r="E93" s="249" t="s">
        <v>30</v>
      </c>
      <c r="F93" s="250" t="s">
        <v>150</v>
      </c>
      <c r="G93" s="248"/>
      <c r="H93" s="251">
        <v>1</v>
      </c>
      <c r="I93" s="252"/>
      <c r="J93" s="248"/>
      <c r="K93" s="248"/>
      <c r="L93" s="253"/>
      <c r="M93" s="283"/>
      <c r="N93" s="284"/>
      <c r="O93" s="284"/>
      <c r="P93" s="284"/>
      <c r="Q93" s="284"/>
      <c r="R93" s="284"/>
      <c r="S93" s="284"/>
      <c r="T93" s="285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57" t="s">
        <v>148</v>
      </c>
      <c r="AU93" s="257" t="s">
        <v>87</v>
      </c>
      <c r="AV93" s="14" t="s">
        <v>146</v>
      </c>
      <c r="AW93" s="14" t="s">
        <v>37</v>
      </c>
      <c r="AX93" s="14" t="s">
        <v>84</v>
      </c>
      <c r="AY93" s="257" t="s">
        <v>139</v>
      </c>
    </row>
    <row r="94" s="2" customFormat="1" ht="6.96" customHeight="1">
      <c r="A94" s="40"/>
      <c r="B94" s="61"/>
      <c r="C94" s="62"/>
      <c r="D94" s="62"/>
      <c r="E94" s="62"/>
      <c r="F94" s="62"/>
      <c r="G94" s="62"/>
      <c r="H94" s="62"/>
      <c r="I94" s="170"/>
      <c r="J94" s="62"/>
      <c r="K94" s="62"/>
      <c r="L94" s="46"/>
      <c r="M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</sheetData>
  <sheetProtection sheet="1" autoFilter="0" formatColumns="0" formatRows="0" objects="1" scenarios="1" spinCount="100000" saltValue="A/xhgN/Yh4r8myJSl+opA8GDaL4+TFvjSTs7Tn9RQ1s8Cp+4dJlFWteK/c3oKinqOn3tIlNky/RnJnhqrSPTgg==" hashValue="v4OSseI22rBBiqiiohCkwiqlnr9PDlTjcxIjLlaTSrSwUQVcHp9MOqrs0g/AjntdOGhFK7tP1GKVjfnCtnSGrQ==" algorithmName="SHA-512" password="CC35"/>
  <autoFilter ref="C80:K93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0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101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21"/>
      <c r="AT3" s="18" t="s">
        <v>87</v>
      </c>
    </row>
    <row r="4" s="1" customFormat="1" ht="24.96" customHeight="1">
      <c r="B4" s="21"/>
      <c r="D4" s="134" t="s">
        <v>105</v>
      </c>
      <c r="I4" s="130"/>
      <c r="L4" s="21"/>
      <c r="M4" s="135" t="s">
        <v>10</v>
      </c>
      <c r="AT4" s="18" t="s">
        <v>4</v>
      </c>
    </row>
    <row r="5" s="1" customFormat="1" ht="6.96" customHeight="1">
      <c r="B5" s="21"/>
      <c r="I5" s="130"/>
      <c r="L5" s="21"/>
    </row>
    <row r="6" s="1" customFormat="1" ht="12" customHeight="1">
      <c r="B6" s="21"/>
      <c r="D6" s="136" t="s">
        <v>16</v>
      </c>
      <c r="I6" s="130"/>
      <c r="L6" s="21"/>
    </row>
    <row r="7" s="1" customFormat="1" ht="16.5" customHeight="1">
      <c r="B7" s="21"/>
      <c r="E7" s="137" t="str">
        <f>'Rekapitulace stavby'!K6</f>
        <v>Sušice – Volšovy – zásobování pitnou vodou, III. etapa</v>
      </c>
      <c r="F7" s="136"/>
      <c r="G7" s="136"/>
      <c r="H7" s="136"/>
      <c r="I7" s="130"/>
      <c r="L7" s="21"/>
    </row>
    <row r="8" s="2" customFormat="1" ht="12" customHeight="1">
      <c r="A8" s="40"/>
      <c r="B8" s="46"/>
      <c r="C8" s="40"/>
      <c r="D8" s="136" t="s">
        <v>106</v>
      </c>
      <c r="E8" s="40"/>
      <c r="F8" s="40"/>
      <c r="G8" s="40"/>
      <c r="H8" s="40"/>
      <c r="I8" s="138"/>
      <c r="J8" s="40"/>
      <c r="K8" s="40"/>
      <c r="L8" s="139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0" t="s">
        <v>1070</v>
      </c>
      <c r="F9" s="40"/>
      <c r="G9" s="40"/>
      <c r="H9" s="40"/>
      <c r="I9" s="138"/>
      <c r="J9" s="40"/>
      <c r="K9" s="40"/>
      <c r="L9" s="139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138"/>
      <c r="J10" s="40"/>
      <c r="K10" s="40"/>
      <c r="L10" s="139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6" t="s">
        <v>18</v>
      </c>
      <c r="E11" s="40"/>
      <c r="F11" s="141" t="s">
        <v>30</v>
      </c>
      <c r="G11" s="40"/>
      <c r="H11" s="40"/>
      <c r="I11" s="142" t="s">
        <v>20</v>
      </c>
      <c r="J11" s="141" t="s">
        <v>30</v>
      </c>
      <c r="K11" s="40"/>
      <c r="L11" s="139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6" t="s">
        <v>22</v>
      </c>
      <c r="E12" s="40"/>
      <c r="F12" s="141" t="s">
        <v>23</v>
      </c>
      <c r="G12" s="40"/>
      <c r="H12" s="40"/>
      <c r="I12" s="142" t="s">
        <v>24</v>
      </c>
      <c r="J12" s="143" t="str">
        <f>'Rekapitulace stavby'!AN8</f>
        <v>10. 1. 2020</v>
      </c>
      <c r="K12" s="40"/>
      <c r="L12" s="139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138"/>
      <c r="J13" s="40"/>
      <c r="K13" s="40"/>
      <c r="L13" s="139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6" t="s">
        <v>28</v>
      </c>
      <c r="E14" s="40"/>
      <c r="F14" s="40"/>
      <c r="G14" s="40"/>
      <c r="H14" s="40"/>
      <c r="I14" s="142" t="s">
        <v>29</v>
      </c>
      <c r="J14" s="141" t="s">
        <v>30</v>
      </c>
      <c r="K14" s="40"/>
      <c r="L14" s="139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41" t="s">
        <v>1058</v>
      </c>
      <c r="F15" s="40"/>
      <c r="G15" s="40"/>
      <c r="H15" s="40"/>
      <c r="I15" s="142" t="s">
        <v>32</v>
      </c>
      <c r="J15" s="141" t="s">
        <v>30</v>
      </c>
      <c r="K15" s="40"/>
      <c r="L15" s="139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138"/>
      <c r="J16" s="40"/>
      <c r="K16" s="40"/>
      <c r="L16" s="139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6" t="s">
        <v>33</v>
      </c>
      <c r="E17" s="40"/>
      <c r="F17" s="40"/>
      <c r="G17" s="40"/>
      <c r="H17" s="40"/>
      <c r="I17" s="142" t="s">
        <v>29</v>
      </c>
      <c r="J17" s="34" t="str">
        <f>'Rekapitulace stavby'!AN13</f>
        <v>Vyplň údaj</v>
      </c>
      <c r="K17" s="40"/>
      <c r="L17" s="139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41"/>
      <c r="G18" s="141"/>
      <c r="H18" s="141"/>
      <c r="I18" s="142" t="s">
        <v>32</v>
      </c>
      <c r="J18" s="34" t="str">
        <f>'Rekapitulace stavby'!AN14</f>
        <v>Vyplň údaj</v>
      </c>
      <c r="K18" s="40"/>
      <c r="L18" s="139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138"/>
      <c r="J19" s="40"/>
      <c r="K19" s="40"/>
      <c r="L19" s="139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6" t="s">
        <v>35</v>
      </c>
      <c r="E20" s="40"/>
      <c r="F20" s="40"/>
      <c r="G20" s="40"/>
      <c r="H20" s="40"/>
      <c r="I20" s="142" t="s">
        <v>29</v>
      </c>
      <c r="J20" s="141" t="s">
        <v>30</v>
      </c>
      <c r="K20" s="40"/>
      <c r="L20" s="139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41" t="s">
        <v>36</v>
      </c>
      <c r="F21" s="40"/>
      <c r="G21" s="40"/>
      <c r="H21" s="40"/>
      <c r="I21" s="142" t="s">
        <v>32</v>
      </c>
      <c r="J21" s="141" t="s">
        <v>30</v>
      </c>
      <c r="K21" s="40"/>
      <c r="L21" s="139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138"/>
      <c r="J22" s="40"/>
      <c r="K22" s="40"/>
      <c r="L22" s="139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6" t="s">
        <v>38</v>
      </c>
      <c r="E23" s="40"/>
      <c r="F23" s="40"/>
      <c r="G23" s="40"/>
      <c r="H23" s="40"/>
      <c r="I23" s="142" t="s">
        <v>29</v>
      </c>
      <c r="J23" s="141" t="str">
        <f>IF('Rekapitulace stavby'!AN19="","",'Rekapitulace stavby'!AN19)</f>
        <v/>
      </c>
      <c r="K23" s="40"/>
      <c r="L23" s="139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41" t="str">
        <f>IF('Rekapitulace stavby'!E20="","",'Rekapitulace stavby'!E20)</f>
        <v xml:space="preserve"> </v>
      </c>
      <c r="F24" s="40"/>
      <c r="G24" s="40"/>
      <c r="H24" s="40"/>
      <c r="I24" s="142" t="s">
        <v>32</v>
      </c>
      <c r="J24" s="141" t="str">
        <f>IF('Rekapitulace stavby'!AN20="","",'Rekapitulace stavby'!AN20)</f>
        <v/>
      </c>
      <c r="K24" s="40"/>
      <c r="L24" s="139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138"/>
      <c r="J25" s="40"/>
      <c r="K25" s="40"/>
      <c r="L25" s="139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6" t="s">
        <v>40</v>
      </c>
      <c r="E26" s="40"/>
      <c r="F26" s="40"/>
      <c r="G26" s="40"/>
      <c r="H26" s="40"/>
      <c r="I26" s="138"/>
      <c r="J26" s="40"/>
      <c r="K26" s="40"/>
      <c r="L26" s="139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6"/>
      <c r="B27" s="147"/>
      <c r="C27" s="146"/>
      <c r="D27" s="146"/>
      <c r="E27" s="148" t="s">
        <v>30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138"/>
      <c r="J28" s="40"/>
      <c r="K28" s="40"/>
      <c r="L28" s="139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1"/>
      <c r="E29" s="151"/>
      <c r="F29" s="151"/>
      <c r="G29" s="151"/>
      <c r="H29" s="151"/>
      <c r="I29" s="152"/>
      <c r="J29" s="151"/>
      <c r="K29" s="151"/>
      <c r="L29" s="139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3" t="s">
        <v>42</v>
      </c>
      <c r="E30" s="40"/>
      <c r="F30" s="40"/>
      <c r="G30" s="40"/>
      <c r="H30" s="40"/>
      <c r="I30" s="138"/>
      <c r="J30" s="154">
        <f>ROUND(J83, 2)</f>
        <v>0</v>
      </c>
      <c r="K30" s="40"/>
      <c r="L30" s="139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1"/>
      <c r="E31" s="151"/>
      <c r="F31" s="151"/>
      <c r="G31" s="151"/>
      <c r="H31" s="151"/>
      <c r="I31" s="152"/>
      <c r="J31" s="151"/>
      <c r="K31" s="151"/>
      <c r="L31" s="139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5" t="s">
        <v>44</v>
      </c>
      <c r="G32" s="40"/>
      <c r="H32" s="40"/>
      <c r="I32" s="156" t="s">
        <v>43</v>
      </c>
      <c r="J32" s="155" t="s">
        <v>45</v>
      </c>
      <c r="K32" s="40"/>
      <c r="L32" s="139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7" t="s">
        <v>46</v>
      </c>
      <c r="E33" s="136" t="s">
        <v>47</v>
      </c>
      <c r="F33" s="158">
        <f>ROUND((SUM(BE83:BE204)),  2)</f>
        <v>0</v>
      </c>
      <c r="G33" s="40"/>
      <c r="H33" s="40"/>
      <c r="I33" s="159">
        <v>0.20999999999999999</v>
      </c>
      <c r="J33" s="158">
        <f>ROUND(((SUM(BE83:BE204))*I33),  2)</f>
        <v>0</v>
      </c>
      <c r="K33" s="40"/>
      <c r="L33" s="139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6" t="s">
        <v>48</v>
      </c>
      <c r="F34" s="158">
        <f>ROUND((SUM(BF83:BF204)),  2)</f>
        <v>0</v>
      </c>
      <c r="G34" s="40"/>
      <c r="H34" s="40"/>
      <c r="I34" s="159">
        <v>0.14999999999999999</v>
      </c>
      <c r="J34" s="158">
        <f>ROUND(((SUM(BF83:BF204))*I34),  2)</f>
        <v>0</v>
      </c>
      <c r="K34" s="40"/>
      <c r="L34" s="139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6" t="s">
        <v>49</v>
      </c>
      <c r="F35" s="158">
        <f>ROUND((SUM(BG83:BG204)),  2)</f>
        <v>0</v>
      </c>
      <c r="G35" s="40"/>
      <c r="H35" s="40"/>
      <c r="I35" s="159">
        <v>0.20999999999999999</v>
      </c>
      <c r="J35" s="158">
        <f>0</f>
        <v>0</v>
      </c>
      <c r="K35" s="40"/>
      <c r="L35" s="139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6" t="s">
        <v>50</v>
      </c>
      <c r="F36" s="158">
        <f>ROUND((SUM(BH83:BH204)),  2)</f>
        <v>0</v>
      </c>
      <c r="G36" s="40"/>
      <c r="H36" s="40"/>
      <c r="I36" s="159">
        <v>0.14999999999999999</v>
      </c>
      <c r="J36" s="158">
        <f>0</f>
        <v>0</v>
      </c>
      <c r="K36" s="40"/>
      <c r="L36" s="139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6" t="s">
        <v>51</v>
      </c>
      <c r="F37" s="158">
        <f>ROUND((SUM(BI83:BI204)),  2)</f>
        <v>0</v>
      </c>
      <c r="G37" s="40"/>
      <c r="H37" s="40"/>
      <c r="I37" s="159">
        <v>0</v>
      </c>
      <c r="J37" s="158">
        <f>0</f>
        <v>0</v>
      </c>
      <c r="K37" s="40"/>
      <c r="L37" s="139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138"/>
      <c r="J38" s="40"/>
      <c r="K38" s="40"/>
      <c r="L38" s="139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0"/>
      <c r="D39" s="161" t="s">
        <v>52</v>
      </c>
      <c r="E39" s="162"/>
      <c r="F39" s="162"/>
      <c r="G39" s="163" t="s">
        <v>53</v>
      </c>
      <c r="H39" s="164" t="s">
        <v>54</v>
      </c>
      <c r="I39" s="165"/>
      <c r="J39" s="166">
        <f>SUM(J30:J37)</f>
        <v>0</v>
      </c>
      <c r="K39" s="167"/>
      <c r="L39" s="139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8"/>
      <c r="C40" s="169"/>
      <c r="D40" s="169"/>
      <c r="E40" s="169"/>
      <c r="F40" s="169"/>
      <c r="G40" s="169"/>
      <c r="H40" s="169"/>
      <c r="I40" s="170"/>
      <c r="J40" s="169"/>
      <c r="K40" s="169"/>
      <c r="L40" s="139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71"/>
      <c r="C44" s="172"/>
      <c r="D44" s="172"/>
      <c r="E44" s="172"/>
      <c r="F44" s="172"/>
      <c r="G44" s="172"/>
      <c r="H44" s="172"/>
      <c r="I44" s="173"/>
      <c r="J44" s="172"/>
      <c r="K44" s="172"/>
      <c r="L44" s="139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111</v>
      </c>
      <c r="D45" s="42"/>
      <c r="E45" s="42"/>
      <c r="F45" s="42"/>
      <c r="G45" s="42"/>
      <c r="H45" s="42"/>
      <c r="I45" s="138"/>
      <c r="J45" s="42"/>
      <c r="K45" s="42"/>
      <c r="L45" s="139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138"/>
      <c r="J46" s="42"/>
      <c r="K46" s="42"/>
      <c r="L46" s="139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138"/>
      <c r="J47" s="42"/>
      <c r="K47" s="42"/>
      <c r="L47" s="139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4" t="str">
        <f>E7</f>
        <v>Sušice – Volšovy – zásobování pitnou vodou, III. etapa</v>
      </c>
      <c r="F48" s="33"/>
      <c r="G48" s="33"/>
      <c r="H48" s="33"/>
      <c r="I48" s="138"/>
      <c r="J48" s="42"/>
      <c r="K48" s="42"/>
      <c r="L48" s="139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106</v>
      </c>
      <c r="D49" s="42"/>
      <c r="E49" s="42"/>
      <c r="F49" s="42"/>
      <c r="G49" s="42"/>
      <c r="H49" s="42"/>
      <c r="I49" s="138"/>
      <c r="J49" s="42"/>
      <c r="K49" s="42"/>
      <c r="L49" s="139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PS 02 - Technologická část elektro</v>
      </c>
      <c r="F50" s="42"/>
      <c r="G50" s="42"/>
      <c r="H50" s="42"/>
      <c r="I50" s="138"/>
      <c r="J50" s="42"/>
      <c r="K50" s="42"/>
      <c r="L50" s="139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138"/>
      <c r="J51" s="42"/>
      <c r="K51" s="42"/>
      <c r="L51" s="139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22</v>
      </c>
      <c r="D52" s="42"/>
      <c r="E52" s="42"/>
      <c r="F52" s="28" t="str">
        <f>F12</f>
        <v>Sušice – část Volšovy</v>
      </c>
      <c r="G52" s="42"/>
      <c r="H52" s="42"/>
      <c r="I52" s="142" t="s">
        <v>24</v>
      </c>
      <c r="J52" s="74" t="str">
        <f>IF(J12="","",J12)</f>
        <v>10. 1. 2020</v>
      </c>
      <c r="K52" s="42"/>
      <c r="L52" s="139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138"/>
      <c r="J53" s="42"/>
      <c r="K53" s="42"/>
      <c r="L53" s="139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3" t="s">
        <v>28</v>
      </c>
      <c r="D54" s="42"/>
      <c r="E54" s="42"/>
      <c r="F54" s="28" t="str">
        <f>E15</f>
        <v xml:space="preserve">Město Sušice </v>
      </c>
      <c r="G54" s="42"/>
      <c r="H54" s="42"/>
      <c r="I54" s="142" t="s">
        <v>35</v>
      </c>
      <c r="J54" s="38" t="str">
        <f>E21</f>
        <v>VH-TRES spol.s r.o., České Budějovice</v>
      </c>
      <c r="K54" s="42"/>
      <c r="L54" s="139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3" t="s">
        <v>33</v>
      </c>
      <c r="D55" s="42"/>
      <c r="E55" s="42"/>
      <c r="F55" s="28" t="str">
        <f>IF(E18="","",E18)</f>
        <v>Vyplň údaj</v>
      </c>
      <c r="G55" s="42"/>
      <c r="H55" s="42"/>
      <c r="I55" s="142" t="s">
        <v>38</v>
      </c>
      <c r="J55" s="38" t="str">
        <f>E24</f>
        <v xml:space="preserve"> </v>
      </c>
      <c r="K55" s="42"/>
      <c r="L55" s="139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138"/>
      <c r="J56" s="42"/>
      <c r="K56" s="42"/>
      <c r="L56" s="139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5" t="s">
        <v>112</v>
      </c>
      <c r="D57" s="176"/>
      <c r="E57" s="176"/>
      <c r="F57" s="176"/>
      <c r="G57" s="176"/>
      <c r="H57" s="176"/>
      <c r="I57" s="177"/>
      <c r="J57" s="178" t="s">
        <v>113</v>
      </c>
      <c r="K57" s="176"/>
      <c r="L57" s="139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138"/>
      <c r="J58" s="42"/>
      <c r="K58" s="42"/>
      <c r="L58" s="139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9" t="s">
        <v>74</v>
      </c>
      <c r="D59" s="42"/>
      <c r="E59" s="42"/>
      <c r="F59" s="42"/>
      <c r="G59" s="42"/>
      <c r="H59" s="42"/>
      <c r="I59" s="138"/>
      <c r="J59" s="104">
        <f>J83</f>
        <v>0</v>
      </c>
      <c r="K59" s="42"/>
      <c r="L59" s="139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114</v>
      </c>
    </row>
    <row r="60" s="9" customFormat="1" ht="24.96" customHeight="1">
      <c r="A60" s="9"/>
      <c r="B60" s="180"/>
      <c r="C60" s="181"/>
      <c r="D60" s="182" t="s">
        <v>1070</v>
      </c>
      <c r="E60" s="183"/>
      <c r="F60" s="183"/>
      <c r="G60" s="183"/>
      <c r="H60" s="183"/>
      <c r="I60" s="184"/>
      <c r="J60" s="185">
        <f>J84</f>
        <v>0</v>
      </c>
      <c r="K60" s="181"/>
      <c r="L60" s="186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7"/>
      <c r="C61" s="188"/>
      <c r="D61" s="189" t="s">
        <v>944</v>
      </c>
      <c r="E61" s="190"/>
      <c r="F61" s="190"/>
      <c r="G61" s="190"/>
      <c r="H61" s="190"/>
      <c r="I61" s="191"/>
      <c r="J61" s="192">
        <f>J85</f>
        <v>0</v>
      </c>
      <c r="K61" s="188"/>
      <c r="L61" s="19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7"/>
      <c r="C62" s="188"/>
      <c r="D62" s="189" t="s">
        <v>945</v>
      </c>
      <c r="E62" s="190"/>
      <c r="F62" s="190"/>
      <c r="G62" s="190"/>
      <c r="H62" s="190"/>
      <c r="I62" s="191"/>
      <c r="J62" s="192">
        <f>J147</f>
        <v>0</v>
      </c>
      <c r="K62" s="188"/>
      <c r="L62" s="19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7"/>
      <c r="C63" s="188"/>
      <c r="D63" s="189" t="s">
        <v>946</v>
      </c>
      <c r="E63" s="190"/>
      <c r="F63" s="190"/>
      <c r="G63" s="190"/>
      <c r="H63" s="190"/>
      <c r="I63" s="191"/>
      <c r="J63" s="192">
        <f>J200</f>
        <v>0</v>
      </c>
      <c r="K63" s="188"/>
      <c r="L63" s="19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40"/>
      <c r="B64" s="41"/>
      <c r="C64" s="42"/>
      <c r="D64" s="42"/>
      <c r="E64" s="42"/>
      <c r="F64" s="42"/>
      <c r="G64" s="42"/>
      <c r="H64" s="42"/>
      <c r="I64" s="138"/>
      <c r="J64" s="42"/>
      <c r="K64" s="42"/>
      <c r="L64" s="139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6.96" customHeight="1">
      <c r="A65" s="40"/>
      <c r="B65" s="61"/>
      <c r="C65" s="62"/>
      <c r="D65" s="62"/>
      <c r="E65" s="62"/>
      <c r="F65" s="62"/>
      <c r="G65" s="62"/>
      <c r="H65" s="62"/>
      <c r="I65" s="170"/>
      <c r="J65" s="62"/>
      <c r="K65" s="62"/>
      <c r="L65" s="139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9" s="2" customFormat="1" ht="6.96" customHeight="1">
      <c r="A69" s="40"/>
      <c r="B69" s="63"/>
      <c r="C69" s="64"/>
      <c r="D69" s="64"/>
      <c r="E69" s="64"/>
      <c r="F69" s="64"/>
      <c r="G69" s="64"/>
      <c r="H69" s="64"/>
      <c r="I69" s="173"/>
      <c r="J69" s="64"/>
      <c r="K69" s="64"/>
      <c r="L69" s="139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24.96" customHeight="1">
      <c r="A70" s="40"/>
      <c r="B70" s="41"/>
      <c r="C70" s="24" t="s">
        <v>124</v>
      </c>
      <c r="D70" s="42"/>
      <c r="E70" s="42"/>
      <c r="F70" s="42"/>
      <c r="G70" s="42"/>
      <c r="H70" s="42"/>
      <c r="I70" s="138"/>
      <c r="J70" s="42"/>
      <c r="K70" s="42"/>
      <c r="L70" s="139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41"/>
      <c r="C71" s="42"/>
      <c r="D71" s="42"/>
      <c r="E71" s="42"/>
      <c r="F71" s="42"/>
      <c r="G71" s="42"/>
      <c r="H71" s="42"/>
      <c r="I71" s="138"/>
      <c r="J71" s="42"/>
      <c r="K71" s="42"/>
      <c r="L71" s="139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3" t="s">
        <v>16</v>
      </c>
      <c r="D72" s="42"/>
      <c r="E72" s="42"/>
      <c r="F72" s="42"/>
      <c r="G72" s="42"/>
      <c r="H72" s="42"/>
      <c r="I72" s="138"/>
      <c r="J72" s="42"/>
      <c r="K72" s="42"/>
      <c r="L72" s="139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174" t="str">
        <f>E7</f>
        <v>Sušice – Volšovy – zásobování pitnou vodou, III. etapa</v>
      </c>
      <c r="F73" s="33"/>
      <c r="G73" s="33"/>
      <c r="H73" s="33"/>
      <c r="I73" s="138"/>
      <c r="J73" s="42"/>
      <c r="K73" s="42"/>
      <c r="L73" s="139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3" t="s">
        <v>106</v>
      </c>
      <c r="D74" s="42"/>
      <c r="E74" s="42"/>
      <c r="F74" s="42"/>
      <c r="G74" s="42"/>
      <c r="H74" s="42"/>
      <c r="I74" s="138"/>
      <c r="J74" s="42"/>
      <c r="K74" s="42"/>
      <c r="L74" s="139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71" t="str">
        <f>E9</f>
        <v>PS 02 - Technologická část elektro</v>
      </c>
      <c r="F75" s="42"/>
      <c r="G75" s="42"/>
      <c r="H75" s="42"/>
      <c r="I75" s="138"/>
      <c r="J75" s="42"/>
      <c r="K75" s="42"/>
      <c r="L75" s="139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138"/>
      <c r="J76" s="42"/>
      <c r="K76" s="42"/>
      <c r="L76" s="139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3" t="s">
        <v>22</v>
      </c>
      <c r="D77" s="42"/>
      <c r="E77" s="42"/>
      <c r="F77" s="28" t="str">
        <f>F12</f>
        <v>Sušice – část Volšovy</v>
      </c>
      <c r="G77" s="42"/>
      <c r="H77" s="42"/>
      <c r="I77" s="142" t="s">
        <v>24</v>
      </c>
      <c r="J77" s="74" t="str">
        <f>IF(J12="","",J12)</f>
        <v>10. 1. 2020</v>
      </c>
      <c r="K77" s="42"/>
      <c r="L77" s="139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138"/>
      <c r="J78" s="42"/>
      <c r="K78" s="42"/>
      <c r="L78" s="139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40.05" customHeight="1">
      <c r="A79" s="40"/>
      <c r="B79" s="41"/>
      <c r="C79" s="33" t="s">
        <v>28</v>
      </c>
      <c r="D79" s="42"/>
      <c r="E79" s="42"/>
      <c r="F79" s="28" t="str">
        <f>E15</f>
        <v xml:space="preserve">Město Sušice </v>
      </c>
      <c r="G79" s="42"/>
      <c r="H79" s="42"/>
      <c r="I79" s="142" t="s">
        <v>35</v>
      </c>
      <c r="J79" s="38" t="str">
        <f>E21</f>
        <v>VH-TRES spol.s r.o., České Budějovice</v>
      </c>
      <c r="K79" s="42"/>
      <c r="L79" s="139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3" t="s">
        <v>33</v>
      </c>
      <c r="D80" s="42"/>
      <c r="E80" s="42"/>
      <c r="F80" s="28" t="str">
        <f>IF(E18="","",E18)</f>
        <v>Vyplň údaj</v>
      </c>
      <c r="G80" s="42"/>
      <c r="H80" s="42"/>
      <c r="I80" s="142" t="s">
        <v>38</v>
      </c>
      <c r="J80" s="38" t="str">
        <f>E24</f>
        <v xml:space="preserve"> </v>
      </c>
      <c r="K80" s="42"/>
      <c r="L80" s="139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0.32" customHeight="1">
      <c r="A81" s="40"/>
      <c r="B81" s="41"/>
      <c r="C81" s="42"/>
      <c r="D81" s="42"/>
      <c r="E81" s="42"/>
      <c r="F81" s="42"/>
      <c r="G81" s="42"/>
      <c r="H81" s="42"/>
      <c r="I81" s="138"/>
      <c r="J81" s="42"/>
      <c r="K81" s="42"/>
      <c r="L81" s="139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1" customFormat="1" ht="29.28" customHeight="1">
      <c r="A82" s="194"/>
      <c r="B82" s="195"/>
      <c r="C82" s="196" t="s">
        <v>125</v>
      </c>
      <c r="D82" s="197" t="s">
        <v>61</v>
      </c>
      <c r="E82" s="197" t="s">
        <v>57</v>
      </c>
      <c r="F82" s="197" t="s">
        <v>58</v>
      </c>
      <c r="G82" s="197" t="s">
        <v>126</v>
      </c>
      <c r="H82" s="197" t="s">
        <v>127</v>
      </c>
      <c r="I82" s="198" t="s">
        <v>128</v>
      </c>
      <c r="J82" s="197" t="s">
        <v>113</v>
      </c>
      <c r="K82" s="199" t="s">
        <v>129</v>
      </c>
      <c r="L82" s="200"/>
      <c r="M82" s="94" t="s">
        <v>30</v>
      </c>
      <c r="N82" s="95" t="s">
        <v>46</v>
      </c>
      <c r="O82" s="95" t="s">
        <v>130</v>
      </c>
      <c r="P82" s="95" t="s">
        <v>131</v>
      </c>
      <c r="Q82" s="95" t="s">
        <v>132</v>
      </c>
      <c r="R82" s="95" t="s">
        <v>133</v>
      </c>
      <c r="S82" s="95" t="s">
        <v>134</v>
      </c>
      <c r="T82" s="96" t="s">
        <v>135</v>
      </c>
      <c r="U82" s="194"/>
      <c r="V82" s="194"/>
      <c r="W82" s="194"/>
      <c r="X82" s="194"/>
      <c r="Y82" s="194"/>
      <c r="Z82" s="194"/>
      <c r="AA82" s="194"/>
      <c r="AB82" s="194"/>
      <c r="AC82" s="194"/>
      <c r="AD82" s="194"/>
      <c r="AE82" s="194"/>
    </row>
    <row r="83" s="2" customFormat="1" ht="22.8" customHeight="1">
      <c r="A83" s="40"/>
      <c r="B83" s="41"/>
      <c r="C83" s="101" t="s">
        <v>136</v>
      </c>
      <c r="D83" s="42"/>
      <c r="E83" s="42"/>
      <c r="F83" s="42"/>
      <c r="G83" s="42"/>
      <c r="H83" s="42"/>
      <c r="I83" s="138"/>
      <c r="J83" s="201">
        <f>BK83</f>
        <v>0</v>
      </c>
      <c r="K83" s="42"/>
      <c r="L83" s="46"/>
      <c r="M83" s="97"/>
      <c r="N83" s="202"/>
      <c r="O83" s="98"/>
      <c r="P83" s="203">
        <f>P84</f>
        <v>0</v>
      </c>
      <c r="Q83" s="98"/>
      <c r="R83" s="203">
        <f>R84</f>
        <v>0</v>
      </c>
      <c r="S83" s="98"/>
      <c r="T83" s="204">
        <f>T84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8" t="s">
        <v>75</v>
      </c>
      <c r="AU83" s="18" t="s">
        <v>114</v>
      </c>
      <c r="BK83" s="205">
        <f>BK84</f>
        <v>0</v>
      </c>
    </row>
    <row r="84" s="12" customFormat="1" ht="25.92" customHeight="1">
      <c r="A84" s="12"/>
      <c r="B84" s="206"/>
      <c r="C84" s="207"/>
      <c r="D84" s="208" t="s">
        <v>75</v>
      </c>
      <c r="E84" s="209" t="s">
        <v>99</v>
      </c>
      <c r="F84" s="209" t="s">
        <v>100</v>
      </c>
      <c r="G84" s="207"/>
      <c r="H84" s="207"/>
      <c r="I84" s="210"/>
      <c r="J84" s="211">
        <f>BK84</f>
        <v>0</v>
      </c>
      <c r="K84" s="207"/>
      <c r="L84" s="212"/>
      <c r="M84" s="213"/>
      <c r="N84" s="214"/>
      <c r="O84" s="214"/>
      <c r="P84" s="215">
        <f>P85+P147+P200</f>
        <v>0</v>
      </c>
      <c r="Q84" s="214"/>
      <c r="R84" s="215">
        <f>R85+R147+R200</f>
        <v>0</v>
      </c>
      <c r="S84" s="214"/>
      <c r="T84" s="216">
        <f>T85+T147+T200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17" t="s">
        <v>84</v>
      </c>
      <c r="AT84" s="218" t="s">
        <v>75</v>
      </c>
      <c r="AU84" s="218" t="s">
        <v>76</v>
      </c>
      <c r="AY84" s="217" t="s">
        <v>139</v>
      </c>
      <c r="BK84" s="219">
        <f>BK85+BK147+BK200</f>
        <v>0</v>
      </c>
    </row>
    <row r="85" s="12" customFormat="1" ht="22.8" customHeight="1">
      <c r="A85" s="12"/>
      <c r="B85" s="206"/>
      <c r="C85" s="207"/>
      <c r="D85" s="208" t="s">
        <v>75</v>
      </c>
      <c r="E85" s="220" t="s">
        <v>947</v>
      </c>
      <c r="F85" s="220" t="s">
        <v>948</v>
      </c>
      <c r="G85" s="207"/>
      <c r="H85" s="207"/>
      <c r="I85" s="210"/>
      <c r="J85" s="221">
        <f>BK85</f>
        <v>0</v>
      </c>
      <c r="K85" s="207"/>
      <c r="L85" s="212"/>
      <c r="M85" s="213"/>
      <c r="N85" s="214"/>
      <c r="O85" s="214"/>
      <c r="P85" s="215">
        <f>SUM(P86:P146)</f>
        <v>0</v>
      </c>
      <c r="Q85" s="214"/>
      <c r="R85" s="215">
        <f>SUM(R86:R146)</f>
        <v>0</v>
      </c>
      <c r="S85" s="214"/>
      <c r="T85" s="216">
        <f>SUM(T86:T146)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17" t="s">
        <v>155</v>
      </c>
      <c r="AT85" s="218" t="s">
        <v>75</v>
      </c>
      <c r="AU85" s="218" t="s">
        <v>84</v>
      </c>
      <c r="AY85" s="217" t="s">
        <v>139</v>
      </c>
      <c r="BK85" s="219">
        <f>SUM(BK86:BK146)</f>
        <v>0</v>
      </c>
    </row>
    <row r="86" s="2" customFormat="1" ht="16.5" customHeight="1">
      <c r="A86" s="40"/>
      <c r="B86" s="41"/>
      <c r="C86" s="268" t="s">
        <v>84</v>
      </c>
      <c r="D86" s="268" t="s">
        <v>273</v>
      </c>
      <c r="E86" s="269" t="s">
        <v>84</v>
      </c>
      <c r="F86" s="270" t="s">
        <v>1071</v>
      </c>
      <c r="G86" s="271" t="s">
        <v>967</v>
      </c>
      <c r="H86" s="272">
        <v>1</v>
      </c>
      <c r="I86" s="273"/>
      <c r="J86" s="274">
        <f>ROUND(I86*H86,2)</f>
        <v>0</v>
      </c>
      <c r="K86" s="270" t="s">
        <v>30</v>
      </c>
      <c r="L86" s="275"/>
      <c r="M86" s="276" t="s">
        <v>30</v>
      </c>
      <c r="N86" s="277" t="s">
        <v>47</v>
      </c>
      <c r="O86" s="86"/>
      <c r="P86" s="231">
        <f>O86*H86</f>
        <v>0</v>
      </c>
      <c r="Q86" s="231">
        <v>0</v>
      </c>
      <c r="R86" s="231">
        <f>Q86*H86</f>
        <v>0</v>
      </c>
      <c r="S86" s="231">
        <v>0</v>
      </c>
      <c r="T86" s="232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33" t="s">
        <v>182</v>
      </c>
      <c r="AT86" s="233" t="s">
        <v>273</v>
      </c>
      <c r="AU86" s="233" t="s">
        <v>87</v>
      </c>
      <c r="AY86" s="18" t="s">
        <v>139</v>
      </c>
      <c r="BE86" s="234">
        <f>IF(N86="základní",J86,0)</f>
        <v>0</v>
      </c>
      <c r="BF86" s="234">
        <f>IF(N86="snížená",J86,0)</f>
        <v>0</v>
      </c>
      <c r="BG86" s="234">
        <f>IF(N86="zákl. přenesená",J86,0)</f>
        <v>0</v>
      </c>
      <c r="BH86" s="234">
        <f>IF(N86="sníž. přenesená",J86,0)</f>
        <v>0</v>
      </c>
      <c r="BI86" s="234">
        <f>IF(N86="nulová",J86,0)</f>
        <v>0</v>
      </c>
      <c r="BJ86" s="18" t="s">
        <v>84</v>
      </c>
      <c r="BK86" s="234">
        <f>ROUND(I86*H86,2)</f>
        <v>0</v>
      </c>
      <c r="BL86" s="18" t="s">
        <v>146</v>
      </c>
      <c r="BM86" s="233" t="s">
        <v>1072</v>
      </c>
    </row>
    <row r="87" s="2" customFormat="1" ht="16.5" customHeight="1">
      <c r="A87" s="40"/>
      <c r="B87" s="41"/>
      <c r="C87" s="268" t="s">
        <v>87</v>
      </c>
      <c r="D87" s="268" t="s">
        <v>273</v>
      </c>
      <c r="E87" s="269" t="s">
        <v>87</v>
      </c>
      <c r="F87" s="270" t="s">
        <v>1073</v>
      </c>
      <c r="G87" s="271" t="s">
        <v>967</v>
      </c>
      <c r="H87" s="272">
        <v>1</v>
      </c>
      <c r="I87" s="273"/>
      <c r="J87" s="274">
        <f>ROUND(I87*H87,2)</f>
        <v>0</v>
      </c>
      <c r="K87" s="270" t="s">
        <v>30</v>
      </c>
      <c r="L87" s="275"/>
      <c r="M87" s="276" t="s">
        <v>30</v>
      </c>
      <c r="N87" s="277" t="s">
        <v>47</v>
      </c>
      <c r="O87" s="86"/>
      <c r="P87" s="231">
        <f>O87*H87</f>
        <v>0</v>
      </c>
      <c r="Q87" s="231">
        <v>0</v>
      </c>
      <c r="R87" s="231">
        <f>Q87*H87</f>
        <v>0</v>
      </c>
      <c r="S87" s="231">
        <v>0</v>
      </c>
      <c r="T87" s="232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33" t="s">
        <v>182</v>
      </c>
      <c r="AT87" s="233" t="s">
        <v>273</v>
      </c>
      <c r="AU87" s="233" t="s">
        <v>87</v>
      </c>
      <c r="AY87" s="18" t="s">
        <v>139</v>
      </c>
      <c r="BE87" s="234">
        <f>IF(N87="základní",J87,0)</f>
        <v>0</v>
      </c>
      <c r="BF87" s="234">
        <f>IF(N87="snížená",J87,0)</f>
        <v>0</v>
      </c>
      <c r="BG87" s="234">
        <f>IF(N87="zákl. přenesená",J87,0)</f>
        <v>0</v>
      </c>
      <c r="BH87" s="234">
        <f>IF(N87="sníž. přenesená",J87,0)</f>
        <v>0</v>
      </c>
      <c r="BI87" s="234">
        <f>IF(N87="nulová",J87,0)</f>
        <v>0</v>
      </c>
      <c r="BJ87" s="18" t="s">
        <v>84</v>
      </c>
      <c r="BK87" s="234">
        <f>ROUND(I87*H87,2)</f>
        <v>0</v>
      </c>
      <c r="BL87" s="18" t="s">
        <v>146</v>
      </c>
      <c r="BM87" s="233" t="s">
        <v>1074</v>
      </c>
    </row>
    <row r="88" s="2" customFormat="1" ht="16.5" customHeight="1">
      <c r="A88" s="40"/>
      <c r="B88" s="41"/>
      <c r="C88" s="268" t="s">
        <v>155</v>
      </c>
      <c r="D88" s="268" t="s">
        <v>273</v>
      </c>
      <c r="E88" s="269" t="s">
        <v>155</v>
      </c>
      <c r="F88" s="270" t="s">
        <v>1075</v>
      </c>
      <c r="G88" s="271" t="s">
        <v>967</v>
      </c>
      <c r="H88" s="272">
        <v>1</v>
      </c>
      <c r="I88" s="273"/>
      <c r="J88" s="274">
        <f>ROUND(I88*H88,2)</f>
        <v>0</v>
      </c>
      <c r="K88" s="270" t="s">
        <v>30</v>
      </c>
      <c r="L88" s="275"/>
      <c r="M88" s="276" t="s">
        <v>30</v>
      </c>
      <c r="N88" s="277" t="s">
        <v>47</v>
      </c>
      <c r="O88" s="86"/>
      <c r="P88" s="231">
        <f>O88*H88</f>
        <v>0</v>
      </c>
      <c r="Q88" s="231">
        <v>0</v>
      </c>
      <c r="R88" s="231">
        <f>Q88*H88</f>
        <v>0</v>
      </c>
      <c r="S88" s="231">
        <v>0</v>
      </c>
      <c r="T88" s="232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33" t="s">
        <v>182</v>
      </c>
      <c r="AT88" s="233" t="s">
        <v>273</v>
      </c>
      <c r="AU88" s="233" t="s">
        <v>87</v>
      </c>
      <c r="AY88" s="18" t="s">
        <v>139</v>
      </c>
      <c r="BE88" s="234">
        <f>IF(N88="základní",J88,0)</f>
        <v>0</v>
      </c>
      <c r="BF88" s="234">
        <f>IF(N88="snížená",J88,0)</f>
        <v>0</v>
      </c>
      <c r="BG88" s="234">
        <f>IF(N88="zákl. přenesená",J88,0)</f>
        <v>0</v>
      </c>
      <c r="BH88" s="234">
        <f>IF(N88="sníž. přenesená",J88,0)</f>
        <v>0</v>
      </c>
      <c r="BI88" s="234">
        <f>IF(N88="nulová",J88,0)</f>
        <v>0</v>
      </c>
      <c r="BJ88" s="18" t="s">
        <v>84</v>
      </c>
      <c r="BK88" s="234">
        <f>ROUND(I88*H88,2)</f>
        <v>0</v>
      </c>
      <c r="BL88" s="18" t="s">
        <v>146</v>
      </c>
      <c r="BM88" s="233" t="s">
        <v>1076</v>
      </c>
    </row>
    <row r="89" s="15" customFormat="1">
      <c r="A89" s="15"/>
      <c r="B89" s="258"/>
      <c r="C89" s="259"/>
      <c r="D89" s="237" t="s">
        <v>148</v>
      </c>
      <c r="E89" s="260" t="s">
        <v>30</v>
      </c>
      <c r="F89" s="261" t="s">
        <v>1077</v>
      </c>
      <c r="G89" s="259"/>
      <c r="H89" s="260" t="s">
        <v>30</v>
      </c>
      <c r="I89" s="262"/>
      <c r="J89" s="259"/>
      <c r="K89" s="259"/>
      <c r="L89" s="263"/>
      <c r="M89" s="264"/>
      <c r="N89" s="265"/>
      <c r="O89" s="265"/>
      <c r="P89" s="265"/>
      <c r="Q89" s="265"/>
      <c r="R89" s="265"/>
      <c r="S89" s="265"/>
      <c r="T89" s="266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T89" s="267" t="s">
        <v>148</v>
      </c>
      <c r="AU89" s="267" t="s">
        <v>87</v>
      </c>
      <c r="AV89" s="15" t="s">
        <v>84</v>
      </c>
      <c r="AW89" s="15" t="s">
        <v>37</v>
      </c>
      <c r="AX89" s="15" t="s">
        <v>76</v>
      </c>
      <c r="AY89" s="267" t="s">
        <v>139</v>
      </c>
    </row>
    <row r="90" s="15" customFormat="1">
      <c r="A90" s="15"/>
      <c r="B90" s="258"/>
      <c r="C90" s="259"/>
      <c r="D90" s="237" t="s">
        <v>148</v>
      </c>
      <c r="E90" s="260" t="s">
        <v>30</v>
      </c>
      <c r="F90" s="261" t="s">
        <v>1078</v>
      </c>
      <c r="G90" s="259"/>
      <c r="H90" s="260" t="s">
        <v>30</v>
      </c>
      <c r="I90" s="262"/>
      <c r="J90" s="259"/>
      <c r="K90" s="259"/>
      <c r="L90" s="263"/>
      <c r="M90" s="264"/>
      <c r="N90" s="265"/>
      <c r="O90" s="265"/>
      <c r="P90" s="265"/>
      <c r="Q90" s="265"/>
      <c r="R90" s="265"/>
      <c r="S90" s="265"/>
      <c r="T90" s="266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T90" s="267" t="s">
        <v>148</v>
      </c>
      <c r="AU90" s="267" t="s">
        <v>87</v>
      </c>
      <c r="AV90" s="15" t="s">
        <v>84</v>
      </c>
      <c r="AW90" s="15" t="s">
        <v>37</v>
      </c>
      <c r="AX90" s="15" t="s">
        <v>76</v>
      </c>
      <c r="AY90" s="267" t="s">
        <v>139</v>
      </c>
    </row>
    <row r="91" s="15" customFormat="1">
      <c r="A91" s="15"/>
      <c r="B91" s="258"/>
      <c r="C91" s="259"/>
      <c r="D91" s="237" t="s">
        <v>148</v>
      </c>
      <c r="E91" s="260" t="s">
        <v>30</v>
      </c>
      <c r="F91" s="261" t="s">
        <v>1079</v>
      </c>
      <c r="G91" s="259"/>
      <c r="H91" s="260" t="s">
        <v>30</v>
      </c>
      <c r="I91" s="262"/>
      <c r="J91" s="259"/>
      <c r="K91" s="259"/>
      <c r="L91" s="263"/>
      <c r="M91" s="264"/>
      <c r="N91" s="265"/>
      <c r="O91" s="265"/>
      <c r="P91" s="265"/>
      <c r="Q91" s="265"/>
      <c r="R91" s="265"/>
      <c r="S91" s="265"/>
      <c r="T91" s="266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T91" s="267" t="s">
        <v>148</v>
      </c>
      <c r="AU91" s="267" t="s">
        <v>87</v>
      </c>
      <c r="AV91" s="15" t="s">
        <v>84</v>
      </c>
      <c r="AW91" s="15" t="s">
        <v>37</v>
      </c>
      <c r="AX91" s="15" t="s">
        <v>76</v>
      </c>
      <c r="AY91" s="267" t="s">
        <v>139</v>
      </c>
    </row>
    <row r="92" s="15" customFormat="1">
      <c r="A92" s="15"/>
      <c r="B92" s="258"/>
      <c r="C92" s="259"/>
      <c r="D92" s="237" t="s">
        <v>148</v>
      </c>
      <c r="E92" s="260" t="s">
        <v>30</v>
      </c>
      <c r="F92" s="261" t="s">
        <v>1080</v>
      </c>
      <c r="G92" s="259"/>
      <c r="H92" s="260" t="s">
        <v>30</v>
      </c>
      <c r="I92" s="262"/>
      <c r="J92" s="259"/>
      <c r="K92" s="259"/>
      <c r="L92" s="263"/>
      <c r="M92" s="264"/>
      <c r="N92" s="265"/>
      <c r="O92" s="265"/>
      <c r="P92" s="265"/>
      <c r="Q92" s="265"/>
      <c r="R92" s="265"/>
      <c r="S92" s="265"/>
      <c r="T92" s="266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T92" s="267" t="s">
        <v>148</v>
      </c>
      <c r="AU92" s="267" t="s">
        <v>87</v>
      </c>
      <c r="AV92" s="15" t="s">
        <v>84</v>
      </c>
      <c r="AW92" s="15" t="s">
        <v>37</v>
      </c>
      <c r="AX92" s="15" t="s">
        <v>76</v>
      </c>
      <c r="AY92" s="267" t="s">
        <v>139</v>
      </c>
    </row>
    <row r="93" s="15" customFormat="1">
      <c r="A93" s="15"/>
      <c r="B93" s="258"/>
      <c r="C93" s="259"/>
      <c r="D93" s="237" t="s">
        <v>148</v>
      </c>
      <c r="E93" s="260" t="s">
        <v>30</v>
      </c>
      <c r="F93" s="261" t="s">
        <v>1081</v>
      </c>
      <c r="G93" s="259"/>
      <c r="H93" s="260" t="s">
        <v>30</v>
      </c>
      <c r="I93" s="262"/>
      <c r="J93" s="259"/>
      <c r="K93" s="259"/>
      <c r="L93" s="263"/>
      <c r="M93" s="264"/>
      <c r="N93" s="265"/>
      <c r="O93" s="265"/>
      <c r="P93" s="265"/>
      <c r="Q93" s="265"/>
      <c r="R93" s="265"/>
      <c r="S93" s="265"/>
      <c r="T93" s="266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T93" s="267" t="s">
        <v>148</v>
      </c>
      <c r="AU93" s="267" t="s">
        <v>87</v>
      </c>
      <c r="AV93" s="15" t="s">
        <v>84</v>
      </c>
      <c r="AW93" s="15" t="s">
        <v>37</v>
      </c>
      <c r="AX93" s="15" t="s">
        <v>76</v>
      </c>
      <c r="AY93" s="267" t="s">
        <v>139</v>
      </c>
    </row>
    <row r="94" s="15" customFormat="1">
      <c r="A94" s="15"/>
      <c r="B94" s="258"/>
      <c r="C94" s="259"/>
      <c r="D94" s="237" t="s">
        <v>148</v>
      </c>
      <c r="E94" s="260" t="s">
        <v>30</v>
      </c>
      <c r="F94" s="261" t="s">
        <v>1082</v>
      </c>
      <c r="G94" s="259"/>
      <c r="H94" s="260" t="s">
        <v>30</v>
      </c>
      <c r="I94" s="262"/>
      <c r="J94" s="259"/>
      <c r="K94" s="259"/>
      <c r="L94" s="263"/>
      <c r="M94" s="264"/>
      <c r="N94" s="265"/>
      <c r="O94" s="265"/>
      <c r="P94" s="265"/>
      <c r="Q94" s="265"/>
      <c r="R94" s="265"/>
      <c r="S94" s="265"/>
      <c r="T94" s="266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T94" s="267" t="s">
        <v>148</v>
      </c>
      <c r="AU94" s="267" t="s">
        <v>87</v>
      </c>
      <c r="AV94" s="15" t="s">
        <v>84</v>
      </c>
      <c r="AW94" s="15" t="s">
        <v>37</v>
      </c>
      <c r="AX94" s="15" t="s">
        <v>76</v>
      </c>
      <c r="AY94" s="267" t="s">
        <v>139</v>
      </c>
    </row>
    <row r="95" s="15" customFormat="1">
      <c r="A95" s="15"/>
      <c r="B95" s="258"/>
      <c r="C95" s="259"/>
      <c r="D95" s="237" t="s">
        <v>148</v>
      </c>
      <c r="E95" s="260" t="s">
        <v>30</v>
      </c>
      <c r="F95" s="261" t="s">
        <v>1083</v>
      </c>
      <c r="G95" s="259"/>
      <c r="H95" s="260" t="s">
        <v>30</v>
      </c>
      <c r="I95" s="262"/>
      <c r="J95" s="259"/>
      <c r="K95" s="259"/>
      <c r="L95" s="263"/>
      <c r="M95" s="264"/>
      <c r="N95" s="265"/>
      <c r="O95" s="265"/>
      <c r="P95" s="265"/>
      <c r="Q95" s="265"/>
      <c r="R95" s="265"/>
      <c r="S95" s="265"/>
      <c r="T95" s="266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T95" s="267" t="s">
        <v>148</v>
      </c>
      <c r="AU95" s="267" t="s">
        <v>87</v>
      </c>
      <c r="AV95" s="15" t="s">
        <v>84</v>
      </c>
      <c r="AW95" s="15" t="s">
        <v>37</v>
      </c>
      <c r="AX95" s="15" t="s">
        <v>76</v>
      </c>
      <c r="AY95" s="267" t="s">
        <v>139</v>
      </c>
    </row>
    <row r="96" s="15" customFormat="1">
      <c r="A96" s="15"/>
      <c r="B96" s="258"/>
      <c r="C96" s="259"/>
      <c r="D96" s="237" t="s">
        <v>148</v>
      </c>
      <c r="E96" s="260" t="s">
        <v>30</v>
      </c>
      <c r="F96" s="261" t="s">
        <v>1084</v>
      </c>
      <c r="G96" s="259"/>
      <c r="H96" s="260" t="s">
        <v>30</v>
      </c>
      <c r="I96" s="262"/>
      <c r="J96" s="259"/>
      <c r="K96" s="259"/>
      <c r="L96" s="263"/>
      <c r="M96" s="264"/>
      <c r="N96" s="265"/>
      <c r="O96" s="265"/>
      <c r="P96" s="265"/>
      <c r="Q96" s="265"/>
      <c r="R96" s="265"/>
      <c r="S96" s="265"/>
      <c r="T96" s="266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T96" s="267" t="s">
        <v>148</v>
      </c>
      <c r="AU96" s="267" t="s">
        <v>87</v>
      </c>
      <c r="AV96" s="15" t="s">
        <v>84</v>
      </c>
      <c r="AW96" s="15" t="s">
        <v>37</v>
      </c>
      <c r="AX96" s="15" t="s">
        <v>76</v>
      </c>
      <c r="AY96" s="267" t="s">
        <v>139</v>
      </c>
    </row>
    <row r="97" s="15" customFormat="1">
      <c r="A97" s="15"/>
      <c r="B97" s="258"/>
      <c r="C97" s="259"/>
      <c r="D97" s="237" t="s">
        <v>148</v>
      </c>
      <c r="E97" s="260" t="s">
        <v>30</v>
      </c>
      <c r="F97" s="261" t="s">
        <v>1085</v>
      </c>
      <c r="G97" s="259"/>
      <c r="H97" s="260" t="s">
        <v>30</v>
      </c>
      <c r="I97" s="262"/>
      <c r="J97" s="259"/>
      <c r="K97" s="259"/>
      <c r="L97" s="263"/>
      <c r="M97" s="264"/>
      <c r="N97" s="265"/>
      <c r="O97" s="265"/>
      <c r="P97" s="265"/>
      <c r="Q97" s="265"/>
      <c r="R97" s="265"/>
      <c r="S97" s="265"/>
      <c r="T97" s="266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T97" s="267" t="s">
        <v>148</v>
      </c>
      <c r="AU97" s="267" t="s">
        <v>87</v>
      </c>
      <c r="AV97" s="15" t="s">
        <v>84</v>
      </c>
      <c r="AW97" s="15" t="s">
        <v>37</v>
      </c>
      <c r="AX97" s="15" t="s">
        <v>76</v>
      </c>
      <c r="AY97" s="267" t="s">
        <v>139</v>
      </c>
    </row>
    <row r="98" s="15" customFormat="1">
      <c r="A98" s="15"/>
      <c r="B98" s="258"/>
      <c r="C98" s="259"/>
      <c r="D98" s="237" t="s">
        <v>148</v>
      </c>
      <c r="E98" s="260" t="s">
        <v>30</v>
      </c>
      <c r="F98" s="261" t="s">
        <v>1086</v>
      </c>
      <c r="G98" s="259"/>
      <c r="H98" s="260" t="s">
        <v>30</v>
      </c>
      <c r="I98" s="262"/>
      <c r="J98" s="259"/>
      <c r="K98" s="259"/>
      <c r="L98" s="263"/>
      <c r="M98" s="264"/>
      <c r="N98" s="265"/>
      <c r="O98" s="265"/>
      <c r="P98" s="265"/>
      <c r="Q98" s="265"/>
      <c r="R98" s="265"/>
      <c r="S98" s="265"/>
      <c r="T98" s="266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T98" s="267" t="s">
        <v>148</v>
      </c>
      <c r="AU98" s="267" t="s">
        <v>87</v>
      </c>
      <c r="AV98" s="15" t="s">
        <v>84</v>
      </c>
      <c r="AW98" s="15" t="s">
        <v>37</v>
      </c>
      <c r="AX98" s="15" t="s">
        <v>76</v>
      </c>
      <c r="AY98" s="267" t="s">
        <v>139</v>
      </c>
    </row>
    <row r="99" s="15" customFormat="1">
      <c r="A99" s="15"/>
      <c r="B99" s="258"/>
      <c r="C99" s="259"/>
      <c r="D99" s="237" t="s">
        <v>148</v>
      </c>
      <c r="E99" s="260" t="s">
        <v>30</v>
      </c>
      <c r="F99" s="261" t="s">
        <v>1087</v>
      </c>
      <c r="G99" s="259"/>
      <c r="H99" s="260" t="s">
        <v>30</v>
      </c>
      <c r="I99" s="262"/>
      <c r="J99" s="259"/>
      <c r="K99" s="259"/>
      <c r="L99" s="263"/>
      <c r="M99" s="264"/>
      <c r="N99" s="265"/>
      <c r="O99" s="265"/>
      <c r="P99" s="265"/>
      <c r="Q99" s="265"/>
      <c r="R99" s="265"/>
      <c r="S99" s="265"/>
      <c r="T99" s="266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67" t="s">
        <v>148</v>
      </c>
      <c r="AU99" s="267" t="s">
        <v>87</v>
      </c>
      <c r="AV99" s="15" t="s">
        <v>84</v>
      </c>
      <c r="AW99" s="15" t="s">
        <v>37</v>
      </c>
      <c r="AX99" s="15" t="s">
        <v>76</v>
      </c>
      <c r="AY99" s="267" t="s">
        <v>139</v>
      </c>
    </row>
    <row r="100" s="15" customFormat="1">
      <c r="A100" s="15"/>
      <c r="B100" s="258"/>
      <c r="C100" s="259"/>
      <c r="D100" s="237" t="s">
        <v>148</v>
      </c>
      <c r="E100" s="260" t="s">
        <v>30</v>
      </c>
      <c r="F100" s="261" t="s">
        <v>1088</v>
      </c>
      <c r="G100" s="259"/>
      <c r="H100" s="260" t="s">
        <v>30</v>
      </c>
      <c r="I100" s="262"/>
      <c r="J100" s="259"/>
      <c r="K100" s="259"/>
      <c r="L100" s="263"/>
      <c r="M100" s="264"/>
      <c r="N100" s="265"/>
      <c r="O100" s="265"/>
      <c r="P100" s="265"/>
      <c r="Q100" s="265"/>
      <c r="R100" s="265"/>
      <c r="S100" s="265"/>
      <c r="T100" s="266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67" t="s">
        <v>148</v>
      </c>
      <c r="AU100" s="267" t="s">
        <v>87</v>
      </c>
      <c r="AV100" s="15" t="s">
        <v>84</v>
      </c>
      <c r="AW100" s="15" t="s">
        <v>37</v>
      </c>
      <c r="AX100" s="15" t="s">
        <v>76</v>
      </c>
      <c r="AY100" s="267" t="s">
        <v>139</v>
      </c>
    </row>
    <row r="101" s="13" customFormat="1">
      <c r="A101" s="13"/>
      <c r="B101" s="235"/>
      <c r="C101" s="236"/>
      <c r="D101" s="237" t="s">
        <v>148</v>
      </c>
      <c r="E101" s="238" t="s">
        <v>30</v>
      </c>
      <c r="F101" s="239" t="s">
        <v>551</v>
      </c>
      <c r="G101" s="236"/>
      <c r="H101" s="240">
        <v>1</v>
      </c>
      <c r="I101" s="241"/>
      <c r="J101" s="236"/>
      <c r="K101" s="236"/>
      <c r="L101" s="242"/>
      <c r="M101" s="243"/>
      <c r="N101" s="244"/>
      <c r="O101" s="244"/>
      <c r="P101" s="244"/>
      <c r="Q101" s="244"/>
      <c r="R101" s="244"/>
      <c r="S101" s="244"/>
      <c r="T101" s="245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6" t="s">
        <v>148</v>
      </c>
      <c r="AU101" s="246" t="s">
        <v>87</v>
      </c>
      <c r="AV101" s="13" t="s">
        <v>87</v>
      </c>
      <c r="AW101" s="13" t="s">
        <v>37</v>
      </c>
      <c r="AX101" s="13" t="s">
        <v>76</v>
      </c>
      <c r="AY101" s="246" t="s">
        <v>139</v>
      </c>
    </row>
    <row r="102" s="14" customFormat="1">
      <c r="A102" s="14"/>
      <c r="B102" s="247"/>
      <c r="C102" s="248"/>
      <c r="D102" s="237" t="s">
        <v>148</v>
      </c>
      <c r="E102" s="249" t="s">
        <v>30</v>
      </c>
      <c r="F102" s="250" t="s">
        <v>150</v>
      </c>
      <c r="G102" s="248"/>
      <c r="H102" s="251">
        <v>1</v>
      </c>
      <c r="I102" s="252"/>
      <c r="J102" s="248"/>
      <c r="K102" s="248"/>
      <c r="L102" s="253"/>
      <c r="M102" s="254"/>
      <c r="N102" s="255"/>
      <c r="O102" s="255"/>
      <c r="P102" s="255"/>
      <c r="Q102" s="255"/>
      <c r="R102" s="255"/>
      <c r="S102" s="255"/>
      <c r="T102" s="256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7" t="s">
        <v>148</v>
      </c>
      <c r="AU102" s="257" t="s">
        <v>87</v>
      </c>
      <c r="AV102" s="14" t="s">
        <v>146</v>
      </c>
      <c r="AW102" s="14" t="s">
        <v>37</v>
      </c>
      <c r="AX102" s="14" t="s">
        <v>84</v>
      </c>
      <c r="AY102" s="257" t="s">
        <v>139</v>
      </c>
    </row>
    <row r="103" s="2" customFormat="1" ht="16.5" customHeight="1">
      <c r="A103" s="40"/>
      <c r="B103" s="41"/>
      <c r="C103" s="268" t="s">
        <v>146</v>
      </c>
      <c r="D103" s="268" t="s">
        <v>273</v>
      </c>
      <c r="E103" s="269" t="s">
        <v>146</v>
      </c>
      <c r="F103" s="270" t="s">
        <v>1089</v>
      </c>
      <c r="G103" s="271" t="s">
        <v>967</v>
      </c>
      <c r="H103" s="272">
        <v>2</v>
      </c>
      <c r="I103" s="273"/>
      <c r="J103" s="274">
        <f>ROUND(I103*H103,2)</f>
        <v>0</v>
      </c>
      <c r="K103" s="270" t="s">
        <v>30</v>
      </c>
      <c r="L103" s="275"/>
      <c r="M103" s="276" t="s">
        <v>30</v>
      </c>
      <c r="N103" s="277" t="s">
        <v>47</v>
      </c>
      <c r="O103" s="86"/>
      <c r="P103" s="231">
        <f>O103*H103</f>
        <v>0</v>
      </c>
      <c r="Q103" s="231">
        <v>0</v>
      </c>
      <c r="R103" s="231">
        <f>Q103*H103</f>
        <v>0</v>
      </c>
      <c r="S103" s="231">
        <v>0</v>
      </c>
      <c r="T103" s="232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33" t="s">
        <v>182</v>
      </c>
      <c r="AT103" s="233" t="s">
        <v>273</v>
      </c>
      <c r="AU103" s="233" t="s">
        <v>87</v>
      </c>
      <c r="AY103" s="18" t="s">
        <v>139</v>
      </c>
      <c r="BE103" s="234">
        <f>IF(N103="základní",J103,0)</f>
        <v>0</v>
      </c>
      <c r="BF103" s="234">
        <f>IF(N103="snížená",J103,0)</f>
        <v>0</v>
      </c>
      <c r="BG103" s="234">
        <f>IF(N103="zákl. přenesená",J103,0)</f>
        <v>0</v>
      </c>
      <c r="BH103" s="234">
        <f>IF(N103="sníž. přenesená",J103,0)</f>
        <v>0</v>
      </c>
      <c r="BI103" s="234">
        <f>IF(N103="nulová",J103,0)</f>
        <v>0</v>
      </c>
      <c r="BJ103" s="18" t="s">
        <v>84</v>
      </c>
      <c r="BK103" s="234">
        <f>ROUND(I103*H103,2)</f>
        <v>0</v>
      </c>
      <c r="BL103" s="18" t="s">
        <v>146</v>
      </c>
      <c r="BM103" s="233" t="s">
        <v>1090</v>
      </c>
    </row>
    <row r="104" s="2" customFormat="1" ht="16.5" customHeight="1">
      <c r="A104" s="40"/>
      <c r="B104" s="41"/>
      <c r="C104" s="268" t="s">
        <v>164</v>
      </c>
      <c r="D104" s="268" t="s">
        <v>273</v>
      </c>
      <c r="E104" s="269" t="s">
        <v>164</v>
      </c>
      <c r="F104" s="270" t="s">
        <v>1091</v>
      </c>
      <c r="G104" s="271" t="s">
        <v>967</v>
      </c>
      <c r="H104" s="272">
        <v>1</v>
      </c>
      <c r="I104" s="273"/>
      <c r="J104" s="274">
        <f>ROUND(I104*H104,2)</f>
        <v>0</v>
      </c>
      <c r="K104" s="270" t="s">
        <v>30</v>
      </c>
      <c r="L104" s="275"/>
      <c r="M104" s="276" t="s">
        <v>30</v>
      </c>
      <c r="N104" s="277" t="s">
        <v>47</v>
      </c>
      <c r="O104" s="86"/>
      <c r="P104" s="231">
        <f>O104*H104</f>
        <v>0</v>
      </c>
      <c r="Q104" s="231">
        <v>0</v>
      </c>
      <c r="R104" s="231">
        <f>Q104*H104</f>
        <v>0</v>
      </c>
      <c r="S104" s="231">
        <v>0</v>
      </c>
      <c r="T104" s="232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33" t="s">
        <v>182</v>
      </c>
      <c r="AT104" s="233" t="s">
        <v>273</v>
      </c>
      <c r="AU104" s="233" t="s">
        <v>87</v>
      </c>
      <c r="AY104" s="18" t="s">
        <v>139</v>
      </c>
      <c r="BE104" s="234">
        <f>IF(N104="základní",J104,0)</f>
        <v>0</v>
      </c>
      <c r="BF104" s="234">
        <f>IF(N104="snížená",J104,0)</f>
        <v>0</v>
      </c>
      <c r="BG104" s="234">
        <f>IF(N104="zákl. přenesená",J104,0)</f>
        <v>0</v>
      </c>
      <c r="BH104" s="234">
        <f>IF(N104="sníž. přenesená",J104,0)</f>
        <v>0</v>
      </c>
      <c r="BI104" s="234">
        <f>IF(N104="nulová",J104,0)</f>
        <v>0</v>
      </c>
      <c r="BJ104" s="18" t="s">
        <v>84</v>
      </c>
      <c r="BK104" s="234">
        <f>ROUND(I104*H104,2)</f>
        <v>0</v>
      </c>
      <c r="BL104" s="18" t="s">
        <v>146</v>
      </c>
      <c r="BM104" s="233" t="s">
        <v>1092</v>
      </c>
    </row>
    <row r="105" s="2" customFormat="1" ht="16.5" customHeight="1">
      <c r="A105" s="40"/>
      <c r="B105" s="41"/>
      <c r="C105" s="268" t="s">
        <v>169</v>
      </c>
      <c r="D105" s="268" t="s">
        <v>273</v>
      </c>
      <c r="E105" s="269" t="s">
        <v>169</v>
      </c>
      <c r="F105" s="270" t="s">
        <v>951</v>
      </c>
      <c r="G105" s="271" t="s">
        <v>685</v>
      </c>
      <c r="H105" s="272">
        <v>1</v>
      </c>
      <c r="I105" s="273"/>
      <c r="J105" s="274">
        <f>ROUND(I105*H105,2)</f>
        <v>0</v>
      </c>
      <c r="K105" s="270" t="s">
        <v>30</v>
      </c>
      <c r="L105" s="275"/>
      <c r="M105" s="276" t="s">
        <v>30</v>
      </c>
      <c r="N105" s="277" t="s">
        <v>47</v>
      </c>
      <c r="O105" s="86"/>
      <c r="P105" s="231">
        <f>O105*H105</f>
        <v>0</v>
      </c>
      <c r="Q105" s="231">
        <v>0</v>
      </c>
      <c r="R105" s="231">
        <f>Q105*H105</f>
        <v>0</v>
      </c>
      <c r="S105" s="231">
        <v>0</v>
      </c>
      <c r="T105" s="232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33" t="s">
        <v>182</v>
      </c>
      <c r="AT105" s="233" t="s">
        <v>273</v>
      </c>
      <c r="AU105" s="233" t="s">
        <v>87</v>
      </c>
      <c r="AY105" s="18" t="s">
        <v>139</v>
      </c>
      <c r="BE105" s="234">
        <f>IF(N105="základní",J105,0)</f>
        <v>0</v>
      </c>
      <c r="BF105" s="234">
        <f>IF(N105="snížená",J105,0)</f>
        <v>0</v>
      </c>
      <c r="BG105" s="234">
        <f>IF(N105="zákl. přenesená",J105,0)</f>
        <v>0</v>
      </c>
      <c r="BH105" s="234">
        <f>IF(N105="sníž. přenesená",J105,0)</f>
        <v>0</v>
      </c>
      <c r="BI105" s="234">
        <f>IF(N105="nulová",J105,0)</f>
        <v>0</v>
      </c>
      <c r="BJ105" s="18" t="s">
        <v>84</v>
      </c>
      <c r="BK105" s="234">
        <f>ROUND(I105*H105,2)</f>
        <v>0</v>
      </c>
      <c r="BL105" s="18" t="s">
        <v>146</v>
      </c>
      <c r="BM105" s="233" t="s">
        <v>1093</v>
      </c>
    </row>
    <row r="106" s="2" customFormat="1" ht="16.5" customHeight="1">
      <c r="A106" s="40"/>
      <c r="B106" s="41"/>
      <c r="C106" s="222" t="s">
        <v>176</v>
      </c>
      <c r="D106" s="222" t="s">
        <v>141</v>
      </c>
      <c r="E106" s="223" t="s">
        <v>955</v>
      </c>
      <c r="F106" s="224" t="s">
        <v>956</v>
      </c>
      <c r="G106" s="225" t="s">
        <v>185</v>
      </c>
      <c r="H106" s="226">
        <v>21</v>
      </c>
      <c r="I106" s="227"/>
      <c r="J106" s="228">
        <f>ROUND(I106*H106,2)</f>
        <v>0</v>
      </c>
      <c r="K106" s="224" t="s">
        <v>30</v>
      </c>
      <c r="L106" s="46"/>
      <c r="M106" s="229" t="s">
        <v>30</v>
      </c>
      <c r="N106" s="230" t="s">
        <v>47</v>
      </c>
      <c r="O106" s="86"/>
      <c r="P106" s="231">
        <f>O106*H106</f>
        <v>0</v>
      </c>
      <c r="Q106" s="231">
        <v>0</v>
      </c>
      <c r="R106" s="231">
        <f>Q106*H106</f>
        <v>0</v>
      </c>
      <c r="S106" s="231">
        <v>0</v>
      </c>
      <c r="T106" s="232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33" t="s">
        <v>146</v>
      </c>
      <c r="AT106" s="233" t="s">
        <v>141</v>
      </c>
      <c r="AU106" s="233" t="s">
        <v>87</v>
      </c>
      <c r="AY106" s="18" t="s">
        <v>139</v>
      </c>
      <c r="BE106" s="234">
        <f>IF(N106="základní",J106,0)</f>
        <v>0</v>
      </c>
      <c r="BF106" s="234">
        <f>IF(N106="snížená",J106,0)</f>
        <v>0</v>
      </c>
      <c r="BG106" s="234">
        <f>IF(N106="zákl. přenesená",J106,0)</f>
        <v>0</v>
      </c>
      <c r="BH106" s="234">
        <f>IF(N106="sníž. přenesená",J106,0)</f>
        <v>0</v>
      </c>
      <c r="BI106" s="234">
        <f>IF(N106="nulová",J106,0)</f>
        <v>0</v>
      </c>
      <c r="BJ106" s="18" t="s">
        <v>84</v>
      </c>
      <c r="BK106" s="234">
        <f>ROUND(I106*H106,2)</f>
        <v>0</v>
      </c>
      <c r="BL106" s="18" t="s">
        <v>146</v>
      </c>
      <c r="BM106" s="233" t="s">
        <v>209</v>
      </c>
    </row>
    <row r="107" s="2" customFormat="1" ht="16.5" customHeight="1">
      <c r="A107" s="40"/>
      <c r="B107" s="41"/>
      <c r="C107" s="222" t="s">
        <v>182</v>
      </c>
      <c r="D107" s="222" t="s">
        <v>141</v>
      </c>
      <c r="E107" s="223" t="s">
        <v>957</v>
      </c>
      <c r="F107" s="224" t="s">
        <v>958</v>
      </c>
      <c r="G107" s="225" t="s">
        <v>185</v>
      </c>
      <c r="H107" s="226">
        <v>14</v>
      </c>
      <c r="I107" s="227"/>
      <c r="J107" s="228">
        <f>ROUND(I107*H107,2)</f>
        <v>0</v>
      </c>
      <c r="K107" s="224" t="s">
        <v>30</v>
      </c>
      <c r="L107" s="46"/>
      <c r="M107" s="229" t="s">
        <v>30</v>
      </c>
      <c r="N107" s="230" t="s">
        <v>47</v>
      </c>
      <c r="O107" s="86"/>
      <c r="P107" s="231">
        <f>O107*H107</f>
        <v>0</v>
      </c>
      <c r="Q107" s="231">
        <v>0</v>
      </c>
      <c r="R107" s="231">
        <f>Q107*H107</f>
        <v>0</v>
      </c>
      <c r="S107" s="231">
        <v>0</v>
      </c>
      <c r="T107" s="232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33" t="s">
        <v>146</v>
      </c>
      <c r="AT107" s="233" t="s">
        <v>141</v>
      </c>
      <c r="AU107" s="233" t="s">
        <v>87</v>
      </c>
      <c r="AY107" s="18" t="s">
        <v>139</v>
      </c>
      <c r="BE107" s="234">
        <f>IF(N107="základní",J107,0)</f>
        <v>0</v>
      </c>
      <c r="BF107" s="234">
        <f>IF(N107="snížená",J107,0)</f>
        <v>0</v>
      </c>
      <c r="BG107" s="234">
        <f>IF(N107="zákl. přenesená",J107,0)</f>
        <v>0</v>
      </c>
      <c r="BH107" s="234">
        <f>IF(N107="sníž. přenesená",J107,0)</f>
        <v>0</v>
      </c>
      <c r="BI107" s="234">
        <f>IF(N107="nulová",J107,0)</f>
        <v>0</v>
      </c>
      <c r="BJ107" s="18" t="s">
        <v>84</v>
      </c>
      <c r="BK107" s="234">
        <f>ROUND(I107*H107,2)</f>
        <v>0</v>
      </c>
      <c r="BL107" s="18" t="s">
        <v>146</v>
      </c>
      <c r="BM107" s="233" t="s">
        <v>224</v>
      </c>
    </row>
    <row r="108" s="2" customFormat="1" ht="16.5" customHeight="1">
      <c r="A108" s="40"/>
      <c r="B108" s="41"/>
      <c r="C108" s="222" t="s">
        <v>189</v>
      </c>
      <c r="D108" s="222" t="s">
        <v>141</v>
      </c>
      <c r="E108" s="223" t="s">
        <v>1094</v>
      </c>
      <c r="F108" s="224" t="s">
        <v>1095</v>
      </c>
      <c r="G108" s="225" t="s">
        <v>185</v>
      </c>
      <c r="H108" s="226">
        <v>16</v>
      </c>
      <c r="I108" s="227"/>
      <c r="J108" s="228">
        <f>ROUND(I108*H108,2)</f>
        <v>0</v>
      </c>
      <c r="K108" s="224" t="s">
        <v>30</v>
      </c>
      <c r="L108" s="46"/>
      <c r="M108" s="229" t="s">
        <v>30</v>
      </c>
      <c r="N108" s="230" t="s">
        <v>47</v>
      </c>
      <c r="O108" s="86"/>
      <c r="P108" s="231">
        <f>O108*H108</f>
        <v>0</v>
      </c>
      <c r="Q108" s="231">
        <v>0</v>
      </c>
      <c r="R108" s="231">
        <f>Q108*H108</f>
        <v>0</v>
      </c>
      <c r="S108" s="231">
        <v>0</v>
      </c>
      <c r="T108" s="232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33" t="s">
        <v>146</v>
      </c>
      <c r="AT108" s="233" t="s">
        <v>141</v>
      </c>
      <c r="AU108" s="233" t="s">
        <v>87</v>
      </c>
      <c r="AY108" s="18" t="s">
        <v>139</v>
      </c>
      <c r="BE108" s="234">
        <f>IF(N108="základní",J108,0)</f>
        <v>0</v>
      </c>
      <c r="BF108" s="234">
        <f>IF(N108="snížená",J108,0)</f>
        <v>0</v>
      </c>
      <c r="BG108" s="234">
        <f>IF(N108="zákl. přenesená",J108,0)</f>
        <v>0</v>
      </c>
      <c r="BH108" s="234">
        <f>IF(N108="sníž. přenesená",J108,0)</f>
        <v>0</v>
      </c>
      <c r="BI108" s="234">
        <f>IF(N108="nulová",J108,0)</f>
        <v>0</v>
      </c>
      <c r="BJ108" s="18" t="s">
        <v>84</v>
      </c>
      <c r="BK108" s="234">
        <f>ROUND(I108*H108,2)</f>
        <v>0</v>
      </c>
      <c r="BL108" s="18" t="s">
        <v>146</v>
      </c>
      <c r="BM108" s="233" t="s">
        <v>232</v>
      </c>
    </row>
    <row r="109" s="2" customFormat="1" ht="16.5" customHeight="1">
      <c r="A109" s="40"/>
      <c r="B109" s="41"/>
      <c r="C109" s="222" t="s">
        <v>194</v>
      </c>
      <c r="D109" s="222" t="s">
        <v>141</v>
      </c>
      <c r="E109" s="223" t="s">
        <v>1096</v>
      </c>
      <c r="F109" s="224" t="s">
        <v>1097</v>
      </c>
      <c r="G109" s="225" t="s">
        <v>185</v>
      </c>
      <c r="H109" s="226">
        <v>16</v>
      </c>
      <c r="I109" s="227"/>
      <c r="J109" s="228">
        <f>ROUND(I109*H109,2)</f>
        <v>0</v>
      </c>
      <c r="K109" s="224" t="s">
        <v>30</v>
      </c>
      <c r="L109" s="46"/>
      <c r="M109" s="229" t="s">
        <v>30</v>
      </c>
      <c r="N109" s="230" t="s">
        <v>47</v>
      </c>
      <c r="O109" s="86"/>
      <c r="P109" s="231">
        <f>O109*H109</f>
        <v>0</v>
      </c>
      <c r="Q109" s="231">
        <v>0</v>
      </c>
      <c r="R109" s="231">
        <f>Q109*H109</f>
        <v>0</v>
      </c>
      <c r="S109" s="231">
        <v>0</v>
      </c>
      <c r="T109" s="232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33" t="s">
        <v>146</v>
      </c>
      <c r="AT109" s="233" t="s">
        <v>141</v>
      </c>
      <c r="AU109" s="233" t="s">
        <v>87</v>
      </c>
      <c r="AY109" s="18" t="s">
        <v>139</v>
      </c>
      <c r="BE109" s="234">
        <f>IF(N109="základní",J109,0)</f>
        <v>0</v>
      </c>
      <c r="BF109" s="234">
        <f>IF(N109="snížená",J109,0)</f>
        <v>0</v>
      </c>
      <c r="BG109" s="234">
        <f>IF(N109="zákl. přenesená",J109,0)</f>
        <v>0</v>
      </c>
      <c r="BH109" s="234">
        <f>IF(N109="sníž. přenesená",J109,0)</f>
        <v>0</v>
      </c>
      <c r="BI109" s="234">
        <f>IF(N109="nulová",J109,0)</f>
        <v>0</v>
      </c>
      <c r="BJ109" s="18" t="s">
        <v>84</v>
      </c>
      <c r="BK109" s="234">
        <f>ROUND(I109*H109,2)</f>
        <v>0</v>
      </c>
      <c r="BL109" s="18" t="s">
        <v>146</v>
      </c>
      <c r="BM109" s="233" t="s">
        <v>242</v>
      </c>
    </row>
    <row r="110" s="2" customFormat="1" ht="16.5" customHeight="1">
      <c r="A110" s="40"/>
      <c r="B110" s="41"/>
      <c r="C110" s="222" t="s">
        <v>202</v>
      </c>
      <c r="D110" s="222" t="s">
        <v>141</v>
      </c>
      <c r="E110" s="223" t="s">
        <v>961</v>
      </c>
      <c r="F110" s="224" t="s">
        <v>1098</v>
      </c>
      <c r="G110" s="225" t="s">
        <v>185</v>
      </c>
      <c r="H110" s="226">
        <v>5</v>
      </c>
      <c r="I110" s="227"/>
      <c r="J110" s="228">
        <f>ROUND(I110*H110,2)</f>
        <v>0</v>
      </c>
      <c r="K110" s="224" t="s">
        <v>30</v>
      </c>
      <c r="L110" s="46"/>
      <c r="M110" s="229" t="s">
        <v>30</v>
      </c>
      <c r="N110" s="230" t="s">
        <v>47</v>
      </c>
      <c r="O110" s="86"/>
      <c r="P110" s="231">
        <f>O110*H110</f>
        <v>0</v>
      </c>
      <c r="Q110" s="231">
        <v>0</v>
      </c>
      <c r="R110" s="231">
        <f>Q110*H110</f>
        <v>0</v>
      </c>
      <c r="S110" s="231">
        <v>0</v>
      </c>
      <c r="T110" s="232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33" t="s">
        <v>146</v>
      </c>
      <c r="AT110" s="233" t="s">
        <v>141</v>
      </c>
      <c r="AU110" s="233" t="s">
        <v>87</v>
      </c>
      <c r="AY110" s="18" t="s">
        <v>139</v>
      </c>
      <c r="BE110" s="234">
        <f>IF(N110="základní",J110,0)</f>
        <v>0</v>
      </c>
      <c r="BF110" s="234">
        <f>IF(N110="snížená",J110,0)</f>
        <v>0</v>
      </c>
      <c r="BG110" s="234">
        <f>IF(N110="zákl. přenesená",J110,0)</f>
        <v>0</v>
      </c>
      <c r="BH110" s="234">
        <f>IF(N110="sníž. přenesená",J110,0)</f>
        <v>0</v>
      </c>
      <c r="BI110" s="234">
        <f>IF(N110="nulová",J110,0)</f>
        <v>0</v>
      </c>
      <c r="BJ110" s="18" t="s">
        <v>84</v>
      </c>
      <c r="BK110" s="234">
        <f>ROUND(I110*H110,2)</f>
        <v>0</v>
      </c>
      <c r="BL110" s="18" t="s">
        <v>146</v>
      </c>
      <c r="BM110" s="233" t="s">
        <v>257</v>
      </c>
    </row>
    <row r="111" s="2" customFormat="1" ht="16.5" customHeight="1">
      <c r="A111" s="40"/>
      <c r="B111" s="41"/>
      <c r="C111" s="222" t="s">
        <v>209</v>
      </c>
      <c r="D111" s="222" t="s">
        <v>141</v>
      </c>
      <c r="E111" s="223" t="s">
        <v>1099</v>
      </c>
      <c r="F111" s="224" t="s">
        <v>1100</v>
      </c>
      <c r="G111" s="225" t="s">
        <v>185</v>
      </c>
      <c r="H111" s="226">
        <v>29</v>
      </c>
      <c r="I111" s="227"/>
      <c r="J111" s="228">
        <f>ROUND(I111*H111,2)</f>
        <v>0</v>
      </c>
      <c r="K111" s="224" t="s">
        <v>30</v>
      </c>
      <c r="L111" s="46"/>
      <c r="M111" s="229" t="s">
        <v>30</v>
      </c>
      <c r="N111" s="230" t="s">
        <v>47</v>
      </c>
      <c r="O111" s="86"/>
      <c r="P111" s="231">
        <f>O111*H111</f>
        <v>0</v>
      </c>
      <c r="Q111" s="231">
        <v>0</v>
      </c>
      <c r="R111" s="231">
        <f>Q111*H111</f>
        <v>0</v>
      </c>
      <c r="S111" s="231">
        <v>0</v>
      </c>
      <c r="T111" s="232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33" t="s">
        <v>146</v>
      </c>
      <c r="AT111" s="233" t="s">
        <v>141</v>
      </c>
      <c r="AU111" s="233" t="s">
        <v>87</v>
      </c>
      <c r="AY111" s="18" t="s">
        <v>139</v>
      </c>
      <c r="BE111" s="234">
        <f>IF(N111="základní",J111,0)</f>
        <v>0</v>
      </c>
      <c r="BF111" s="234">
        <f>IF(N111="snížená",J111,0)</f>
        <v>0</v>
      </c>
      <c r="BG111" s="234">
        <f>IF(N111="zákl. přenesená",J111,0)</f>
        <v>0</v>
      </c>
      <c r="BH111" s="234">
        <f>IF(N111="sníž. přenesená",J111,0)</f>
        <v>0</v>
      </c>
      <c r="BI111" s="234">
        <f>IF(N111="nulová",J111,0)</f>
        <v>0</v>
      </c>
      <c r="BJ111" s="18" t="s">
        <v>84</v>
      </c>
      <c r="BK111" s="234">
        <f>ROUND(I111*H111,2)</f>
        <v>0</v>
      </c>
      <c r="BL111" s="18" t="s">
        <v>146</v>
      </c>
      <c r="BM111" s="233" t="s">
        <v>266</v>
      </c>
    </row>
    <row r="112" s="2" customFormat="1" ht="16.5" customHeight="1">
      <c r="A112" s="40"/>
      <c r="B112" s="41"/>
      <c r="C112" s="222" t="s">
        <v>218</v>
      </c>
      <c r="D112" s="222" t="s">
        <v>141</v>
      </c>
      <c r="E112" s="223" t="s">
        <v>1101</v>
      </c>
      <c r="F112" s="224" t="s">
        <v>1102</v>
      </c>
      <c r="G112" s="225" t="s">
        <v>185</v>
      </c>
      <c r="H112" s="226">
        <v>4</v>
      </c>
      <c r="I112" s="227"/>
      <c r="J112" s="228">
        <f>ROUND(I112*H112,2)</f>
        <v>0</v>
      </c>
      <c r="K112" s="224" t="s">
        <v>30</v>
      </c>
      <c r="L112" s="46"/>
      <c r="M112" s="229" t="s">
        <v>30</v>
      </c>
      <c r="N112" s="230" t="s">
        <v>47</v>
      </c>
      <c r="O112" s="86"/>
      <c r="P112" s="231">
        <f>O112*H112</f>
        <v>0</v>
      </c>
      <c r="Q112" s="231">
        <v>0</v>
      </c>
      <c r="R112" s="231">
        <f>Q112*H112</f>
        <v>0</v>
      </c>
      <c r="S112" s="231">
        <v>0</v>
      </c>
      <c r="T112" s="232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33" t="s">
        <v>146</v>
      </c>
      <c r="AT112" s="233" t="s">
        <v>141</v>
      </c>
      <c r="AU112" s="233" t="s">
        <v>87</v>
      </c>
      <c r="AY112" s="18" t="s">
        <v>139</v>
      </c>
      <c r="BE112" s="234">
        <f>IF(N112="základní",J112,0)</f>
        <v>0</v>
      </c>
      <c r="BF112" s="234">
        <f>IF(N112="snížená",J112,0)</f>
        <v>0</v>
      </c>
      <c r="BG112" s="234">
        <f>IF(N112="zákl. přenesená",J112,0)</f>
        <v>0</v>
      </c>
      <c r="BH112" s="234">
        <f>IF(N112="sníž. přenesená",J112,0)</f>
        <v>0</v>
      </c>
      <c r="BI112" s="234">
        <f>IF(N112="nulová",J112,0)</f>
        <v>0</v>
      </c>
      <c r="BJ112" s="18" t="s">
        <v>84</v>
      </c>
      <c r="BK112" s="234">
        <f>ROUND(I112*H112,2)</f>
        <v>0</v>
      </c>
      <c r="BL112" s="18" t="s">
        <v>146</v>
      </c>
      <c r="BM112" s="233" t="s">
        <v>278</v>
      </c>
    </row>
    <row r="113" s="2" customFormat="1" ht="16.5" customHeight="1">
      <c r="A113" s="40"/>
      <c r="B113" s="41"/>
      <c r="C113" s="222" t="s">
        <v>224</v>
      </c>
      <c r="D113" s="222" t="s">
        <v>141</v>
      </c>
      <c r="E113" s="223" t="s">
        <v>1103</v>
      </c>
      <c r="F113" s="224" t="s">
        <v>1104</v>
      </c>
      <c r="G113" s="225" t="s">
        <v>185</v>
      </c>
      <c r="H113" s="226">
        <v>4</v>
      </c>
      <c r="I113" s="227"/>
      <c r="J113" s="228">
        <f>ROUND(I113*H113,2)</f>
        <v>0</v>
      </c>
      <c r="K113" s="224" t="s">
        <v>30</v>
      </c>
      <c r="L113" s="46"/>
      <c r="M113" s="229" t="s">
        <v>30</v>
      </c>
      <c r="N113" s="230" t="s">
        <v>47</v>
      </c>
      <c r="O113" s="86"/>
      <c r="P113" s="231">
        <f>O113*H113</f>
        <v>0</v>
      </c>
      <c r="Q113" s="231">
        <v>0</v>
      </c>
      <c r="R113" s="231">
        <f>Q113*H113</f>
        <v>0</v>
      </c>
      <c r="S113" s="231">
        <v>0</v>
      </c>
      <c r="T113" s="232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33" t="s">
        <v>146</v>
      </c>
      <c r="AT113" s="233" t="s">
        <v>141</v>
      </c>
      <c r="AU113" s="233" t="s">
        <v>87</v>
      </c>
      <c r="AY113" s="18" t="s">
        <v>139</v>
      </c>
      <c r="BE113" s="234">
        <f>IF(N113="základní",J113,0)</f>
        <v>0</v>
      </c>
      <c r="BF113" s="234">
        <f>IF(N113="snížená",J113,0)</f>
        <v>0</v>
      </c>
      <c r="BG113" s="234">
        <f>IF(N113="zákl. přenesená",J113,0)</f>
        <v>0</v>
      </c>
      <c r="BH113" s="234">
        <f>IF(N113="sníž. přenesená",J113,0)</f>
        <v>0</v>
      </c>
      <c r="BI113" s="234">
        <f>IF(N113="nulová",J113,0)</f>
        <v>0</v>
      </c>
      <c r="BJ113" s="18" t="s">
        <v>84</v>
      </c>
      <c r="BK113" s="234">
        <f>ROUND(I113*H113,2)</f>
        <v>0</v>
      </c>
      <c r="BL113" s="18" t="s">
        <v>146</v>
      </c>
      <c r="BM113" s="233" t="s">
        <v>289</v>
      </c>
    </row>
    <row r="114" s="2" customFormat="1" ht="16.5" customHeight="1">
      <c r="A114" s="40"/>
      <c r="B114" s="41"/>
      <c r="C114" s="222" t="s">
        <v>8</v>
      </c>
      <c r="D114" s="222" t="s">
        <v>141</v>
      </c>
      <c r="E114" s="223" t="s">
        <v>1105</v>
      </c>
      <c r="F114" s="224" t="s">
        <v>1106</v>
      </c>
      <c r="G114" s="225" t="s">
        <v>185</v>
      </c>
      <c r="H114" s="226">
        <v>45</v>
      </c>
      <c r="I114" s="227"/>
      <c r="J114" s="228">
        <f>ROUND(I114*H114,2)</f>
        <v>0</v>
      </c>
      <c r="K114" s="224" t="s">
        <v>30</v>
      </c>
      <c r="L114" s="46"/>
      <c r="M114" s="229" t="s">
        <v>30</v>
      </c>
      <c r="N114" s="230" t="s">
        <v>47</v>
      </c>
      <c r="O114" s="86"/>
      <c r="P114" s="231">
        <f>O114*H114</f>
        <v>0</v>
      </c>
      <c r="Q114" s="231">
        <v>0</v>
      </c>
      <c r="R114" s="231">
        <f>Q114*H114</f>
        <v>0</v>
      </c>
      <c r="S114" s="231">
        <v>0</v>
      </c>
      <c r="T114" s="232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33" t="s">
        <v>146</v>
      </c>
      <c r="AT114" s="233" t="s">
        <v>141</v>
      </c>
      <c r="AU114" s="233" t="s">
        <v>87</v>
      </c>
      <c r="AY114" s="18" t="s">
        <v>139</v>
      </c>
      <c r="BE114" s="234">
        <f>IF(N114="základní",J114,0)</f>
        <v>0</v>
      </c>
      <c r="BF114" s="234">
        <f>IF(N114="snížená",J114,0)</f>
        <v>0</v>
      </c>
      <c r="BG114" s="234">
        <f>IF(N114="zákl. přenesená",J114,0)</f>
        <v>0</v>
      </c>
      <c r="BH114" s="234">
        <f>IF(N114="sníž. přenesená",J114,0)</f>
        <v>0</v>
      </c>
      <c r="BI114" s="234">
        <f>IF(N114="nulová",J114,0)</f>
        <v>0</v>
      </c>
      <c r="BJ114" s="18" t="s">
        <v>84</v>
      </c>
      <c r="BK114" s="234">
        <f>ROUND(I114*H114,2)</f>
        <v>0</v>
      </c>
      <c r="BL114" s="18" t="s">
        <v>146</v>
      </c>
      <c r="BM114" s="233" t="s">
        <v>300</v>
      </c>
    </row>
    <row r="115" s="2" customFormat="1" ht="16.5" customHeight="1">
      <c r="A115" s="40"/>
      <c r="B115" s="41"/>
      <c r="C115" s="222" t="s">
        <v>232</v>
      </c>
      <c r="D115" s="222" t="s">
        <v>141</v>
      </c>
      <c r="E115" s="223" t="s">
        <v>1107</v>
      </c>
      <c r="F115" s="224" t="s">
        <v>1108</v>
      </c>
      <c r="G115" s="225" t="s">
        <v>185</v>
      </c>
      <c r="H115" s="226">
        <v>11</v>
      </c>
      <c r="I115" s="227"/>
      <c r="J115" s="228">
        <f>ROUND(I115*H115,2)</f>
        <v>0</v>
      </c>
      <c r="K115" s="224" t="s">
        <v>30</v>
      </c>
      <c r="L115" s="46"/>
      <c r="M115" s="229" t="s">
        <v>30</v>
      </c>
      <c r="N115" s="230" t="s">
        <v>47</v>
      </c>
      <c r="O115" s="86"/>
      <c r="P115" s="231">
        <f>O115*H115</f>
        <v>0</v>
      </c>
      <c r="Q115" s="231">
        <v>0</v>
      </c>
      <c r="R115" s="231">
        <f>Q115*H115</f>
        <v>0</v>
      </c>
      <c r="S115" s="231">
        <v>0</v>
      </c>
      <c r="T115" s="232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33" t="s">
        <v>146</v>
      </c>
      <c r="AT115" s="233" t="s">
        <v>141</v>
      </c>
      <c r="AU115" s="233" t="s">
        <v>87</v>
      </c>
      <c r="AY115" s="18" t="s">
        <v>139</v>
      </c>
      <c r="BE115" s="234">
        <f>IF(N115="základní",J115,0)</f>
        <v>0</v>
      </c>
      <c r="BF115" s="234">
        <f>IF(N115="snížená",J115,0)</f>
        <v>0</v>
      </c>
      <c r="BG115" s="234">
        <f>IF(N115="zákl. přenesená",J115,0)</f>
        <v>0</v>
      </c>
      <c r="BH115" s="234">
        <f>IF(N115="sníž. přenesená",J115,0)</f>
        <v>0</v>
      </c>
      <c r="BI115" s="234">
        <f>IF(N115="nulová",J115,0)</f>
        <v>0</v>
      </c>
      <c r="BJ115" s="18" t="s">
        <v>84</v>
      </c>
      <c r="BK115" s="234">
        <f>ROUND(I115*H115,2)</f>
        <v>0</v>
      </c>
      <c r="BL115" s="18" t="s">
        <v>146</v>
      </c>
      <c r="BM115" s="233" t="s">
        <v>309</v>
      </c>
    </row>
    <row r="116" s="2" customFormat="1" ht="16.5" customHeight="1">
      <c r="A116" s="40"/>
      <c r="B116" s="41"/>
      <c r="C116" s="222" t="s">
        <v>236</v>
      </c>
      <c r="D116" s="222" t="s">
        <v>141</v>
      </c>
      <c r="E116" s="223" t="s">
        <v>1109</v>
      </c>
      <c r="F116" s="224" t="s">
        <v>1110</v>
      </c>
      <c r="G116" s="225" t="s">
        <v>185</v>
      </c>
      <c r="H116" s="226">
        <v>32</v>
      </c>
      <c r="I116" s="227"/>
      <c r="J116" s="228">
        <f>ROUND(I116*H116,2)</f>
        <v>0</v>
      </c>
      <c r="K116" s="224" t="s">
        <v>30</v>
      </c>
      <c r="L116" s="46"/>
      <c r="M116" s="229" t="s">
        <v>30</v>
      </c>
      <c r="N116" s="230" t="s">
        <v>47</v>
      </c>
      <c r="O116" s="86"/>
      <c r="P116" s="231">
        <f>O116*H116</f>
        <v>0</v>
      </c>
      <c r="Q116" s="231">
        <v>0</v>
      </c>
      <c r="R116" s="231">
        <f>Q116*H116</f>
        <v>0</v>
      </c>
      <c r="S116" s="231">
        <v>0</v>
      </c>
      <c r="T116" s="232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33" t="s">
        <v>146</v>
      </c>
      <c r="AT116" s="233" t="s">
        <v>141</v>
      </c>
      <c r="AU116" s="233" t="s">
        <v>87</v>
      </c>
      <c r="AY116" s="18" t="s">
        <v>139</v>
      </c>
      <c r="BE116" s="234">
        <f>IF(N116="základní",J116,0)</f>
        <v>0</v>
      </c>
      <c r="BF116" s="234">
        <f>IF(N116="snížená",J116,0)</f>
        <v>0</v>
      </c>
      <c r="BG116" s="234">
        <f>IF(N116="zákl. přenesená",J116,0)</f>
        <v>0</v>
      </c>
      <c r="BH116" s="234">
        <f>IF(N116="sníž. přenesená",J116,0)</f>
        <v>0</v>
      </c>
      <c r="BI116" s="234">
        <f>IF(N116="nulová",J116,0)</f>
        <v>0</v>
      </c>
      <c r="BJ116" s="18" t="s">
        <v>84</v>
      </c>
      <c r="BK116" s="234">
        <f>ROUND(I116*H116,2)</f>
        <v>0</v>
      </c>
      <c r="BL116" s="18" t="s">
        <v>146</v>
      </c>
      <c r="BM116" s="233" t="s">
        <v>324</v>
      </c>
    </row>
    <row r="117" s="2" customFormat="1" ht="16.5" customHeight="1">
      <c r="A117" s="40"/>
      <c r="B117" s="41"/>
      <c r="C117" s="222" t="s">
        <v>242</v>
      </c>
      <c r="D117" s="222" t="s">
        <v>141</v>
      </c>
      <c r="E117" s="223" t="s">
        <v>1111</v>
      </c>
      <c r="F117" s="224" t="s">
        <v>1112</v>
      </c>
      <c r="G117" s="225" t="s">
        <v>185</v>
      </c>
      <c r="H117" s="226">
        <v>8</v>
      </c>
      <c r="I117" s="227"/>
      <c r="J117" s="228">
        <f>ROUND(I117*H117,2)</f>
        <v>0</v>
      </c>
      <c r="K117" s="224" t="s">
        <v>30</v>
      </c>
      <c r="L117" s="46"/>
      <c r="M117" s="229" t="s">
        <v>30</v>
      </c>
      <c r="N117" s="230" t="s">
        <v>47</v>
      </c>
      <c r="O117" s="86"/>
      <c r="P117" s="231">
        <f>O117*H117</f>
        <v>0</v>
      </c>
      <c r="Q117" s="231">
        <v>0</v>
      </c>
      <c r="R117" s="231">
        <f>Q117*H117</f>
        <v>0</v>
      </c>
      <c r="S117" s="231">
        <v>0</v>
      </c>
      <c r="T117" s="232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33" t="s">
        <v>146</v>
      </c>
      <c r="AT117" s="233" t="s">
        <v>141</v>
      </c>
      <c r="AU117" s="233" t="s">
        <v>87</v>
      </c>
      <c r="AY117" s="18" t="s">
        <v>139</v>
      </c>
      <c r="BE117" s="234">
        <f>IF(N117="základní",J117,0)</f>
        <v>0</v>
      </c>
      <c r="BF117" s="234">
        <f>IF(N117="snížená",J117,0)</f>
        <v>0</v>
      </c>
      <c r="BG117" s="234">
        <f>IF(N117="zákl. přenesená",J117,0)</f>
        <v>0</v>
      </c>
      <c r="BH117" s="234">
        <f>IF(N117="sníž. přenesená",J117,0)</f>
        <v>0</v>
      </c>
      <c r="BI117" s="234">
        <f>IF(N117="nulová",J117,0)</f>
        <v>0</v>
      </c>
      <c r="BJ117" s="18" t="s">
        <v>84</v>
      </c>
      <c r="BK117" s="234">
        <f>ROUND(I117*H117,2)</f>
        <v>0</v>
      </c>
      <c r="BL117" s="18" t="s">
        <v>146</v>
      </c>
      <c r="BM117" s="233" t="s">
        <v>334</v>
      </c>
    </row>
    <row r="118" s="2" customFormat="1" ht="16.5" customHeight="1">
      <c r="A118" s="40"/>
      <c r="B118" s="41"/>
      <c r="C118" s="222" t="s">
        <v>247</v>
      </c>
      <c r="D118" s="222" t="s">
        <v>141</v>
      </c>
      <c r="E118" s="223" t="s">
        <v>1113</v>
      </c>
      <c r="F118" s="224" t="s">
        <v>1114</v>
      </c>
      <c r="G118" s="225" t="s">
        <v>185</v>
      </c>
      <c r="H118" s="226">
        <v>16</v>
      </c>
      <c r="I118" s="227"/>
      <c r="J118" s="228">
        <f>ROUND(I118*H118,2)</f>
        <v>0</v>
      </c>
      <c r="K118" s="224" t="s">
        <v>30</v>
      </c>
      <c r="L118" s="46"/>
      <c r="M118" s="229" t="s">
        <v>30</v>
      </c>
      <c r="N118" s="230" t="s">
        <v>47</v>
      </c>
      <c r="O118" s="86"/>
      <c r="P118" s="231">
        <f>O118*H118</f>
        <v>0</v>
      </c>
      <c r="Q118" s="231">
        <v>0</v>
      </c>
      <c r="R118" s="231">
        <f>Q118*H118</f>
        <v>0</v>
      </c>
      <c r="S118" s="231">
        <v>0</v>
      </c>
      <c r="T118" s="232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33" t="s">
        <v>146</v>
      </c>
      <c r="AT118" s="233" t="s">
        <v>141</v>
      </c>
      <c r="AU118" s="233" t="s">
        <v>87</v>
      </c>
      <c r="AY118" s="18" t="s">
        <v>139</v>
      </c>
      <c r="BE118" s="234">
        <f>IF(N118="základní",J118,0)</f>
        <v>0</v>
      </c>
      <c r="BF118" s="234">
        <f>IF(N118="snížená",J118,0)</f>
        <v>0</v>
      </c>
      <c r="BG118" s="234">
        <f>IF(N118="zákl. přenesená",J118,0)</f>
        <v>0</v>
      </c>
      <c r="BH118" s="234">
        <f>IF(N118="sníž. přenesená",J118,0)</f>
        <v>0</v>
      </c>
      <c r="BI118" s="234">
        <f>IF(N118="nulová",J118,0)</f>
        <v>0</v>
      </c>
      <c r="BJ118" s="18" t="s">
        <v>84</v>
      </c>
      <c r="BK118" s="234">
        <f>ROUND(I118*H118,2)</f>
        <v>0</v>
      </c>
      <c r="BL118" s="18" t="s">
        <v>146</v>
      </c>
      <c r="BM118" s="233" t="s">
        <v>345</v>
      </c>
    </row>
    <row r="119" s="2" customFormat="1" ht="16.5" customHeight="1">
      <c r="A119" s="40"/>
      <c r="B119" s="41"/>
      <c r="C119" s="222" t="s">
        <v>257</v>
      </c>
      <c r="D119" s="222" t="s">
        <v>141</v>
      </c>
      <c r="E119" s="223" t="s">
        <v>1115</v>
      </c>
      <c r="F119" s="224" t="s">
        <v>1116</v>
      </c>
      <c r="G119" s="225" t="s">
        <v>967</v>
      </c>
      <c r="H119" s="226">
        <v>4</v>
      </c>
      <c r="I119" s="227"/>
      <c r="J119" s="228">
        <f>ROUND(I119*H119,2)</f>
        <v>0</v>
      </c>
      <c r="K119" s="224" t="s">
        <v>30</v>
      </c>
      <c r="L119" s="46"/>
      <c r="M119" s="229" t="s">
        <v>30</v>
      </c>
      <c r="N119" s="230" t="s">
        <v>47</v>
      </c>
      <c r="O119" s="86"/>
      <c r="P119" s="231">
        <f>O119*H119</f>
        <v>0</v>
      </c>
      <c r="Q119" s="231">
        <v>0</v>
      </c>
      <c r="R119" s="231">
        <f>Q119*H119</f>
        <v>0</v>
      </c>
      <c r="S119" s="231">
        <v>0</v>
      </c>
      <c r="T119" s="232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33" t="s">
        <v>146</v>
      </c>
      <c r="AT119" s="233" t="s">
        <v>141</v>
      </c>
      <c r="AU119" s="233" t="s">
        <v>87</v>
      </c>
      <c r="AY119" s="18" t="s">
        <v>139</v>
      </c>
      <c r="BE119" s="234">
        <f>IF(N119="základní",J119,0)</f>
        <v>0</v>
      </c>
      <c r="BF119" s="234">
        <f>IF(N119="snížená",J119,0)</f>
        <v>0</v>
      </c>
      <c r="BG119" s="234">
        <f>IF(N119="zákl. přenesená",J119,0)</f>
        <v>0</v>
      </c>
      <c r="BH119" s="234">
        <f>IF(N119="sníž. přenesená",J119,0)</f>
        <v>0</v>
      </c>
      <c r="BI119" s="234">
        <f>IF(N119="nulová",J119,0)</f>
        <v>0</v>
      </c>
      <c r="BJ119" s="18" t="s">
        <v>84</v>
      </c>
      <c r="BK119" s="234">
        <f>ROUND(I119*H119,2)</f>
        <v>0</v>
      </c>
      <c r="BL119" s="18" t="s">
        <v>146</v>
      </c>
      <c r="BM119" s="233" t="s">
        <v>356</v>
      </c>
    </row>
    <row r="120" s="2" customFormat="1" ht="16.5" customHeight="1">
      <c r="A120" s="40"/>
      <c r="B120" s="41"/>
      <c r="C120" s="222" t="s">
        <v>7</v>
      </c>
      <c r="D120" s="222" t="s">
        <v>141</v>
      </c>
      <c r="E120" s="223" t="s">
        <v>1117</v>
      </c>
      <c r="F120" s="224" t="s">
        <v>1118</v>
      </c>
      <c r="G120" s="225" t="s">
        <v>967</v>
      </c>
      <c r="H120" s="226">
        <v>3</v>
      </c>
      <c r="I120" s="227"/>
      <c r="J120" s="228">
        <f>ROUND(I120*H120,2)</f>
        <v>0</v>
      </c>
      <c r="K120" s="224" t="s">
        <v>30</v>
      </c>
      <c r="L120" s="46"/>
      <c r="M120" s="229" t="s">
        <v>30</v>
      </c>
      <c r="N120" s="230" t="s">
        <v>47</v>
      </c>
      <c r="O120" s="86"/>
      <c r="P120" s="231">
        <f>O120*H120</f>
        <v>0</v>
      </c>
      <c r="Q120" s="231">
        <v>0</v>
      </c>
      <c r="R120" s="231">
        <f>Q120*H120</f>
        <v>0</v>
      </c>
      <c r="S120" s="231">
        <v>0</v>
      </c>
      <c r="T120" s="232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33" t="s">
        <v>146</v>
      </c>
      <c r="AT120" s="233" t="s">
        <v>141</v>
      </c>
      <c r="AU120" s="233" t="s">
        <v>87</v>
      </c>
      <c r="AY120" s="18" t="s">
        <v>139</v>
      </c>
      <c r="BE120" s="234">
        <f>IF(N120="základní",J120,0)</f>
        <v>0</v>
      </c>
      <c r="BF120" s="234">
        <f>IF(N120="snížená",J120,0)</f>
        <v>0</v>
      </c>
      <c r="BG120" s="234">
        <f>IF(N120="zákl. přenesená",J120,0)</f>
        <v>0</v>
      </c>
      <c r="BH120" s="234">
        <f>IF(N120="sníž. přenesená",J120,0)</f>
        <v>0</v>
      </c>
      <c r="BI120" s="234">
        <f>IF(N120="nulová",J120,0)</f>
        <v>0</v>
      </c>
      <c r="BJ120" s="18" t="s">
        <v>84</v>
      </c>
      <c r="BK120" s="234">
        <f>ROUND(I120*H120,2)</f>
        <v>0</v>
      </c>
      <c r="BL120" s="18" t="s">
        <v>146</v>
      </c>
      <c r="BM120" s="233" t="s">
        <v>367</v>
      </c>
    </row>
    <row r="121" s="2" customFormat="1" ht="16.5" customHeight="1">
      <c r="A121" s="40"/>
      <c r="B121" s="41"/>
      <c r="C121" s="222" t="s">
        <v>266</v>
      </c>
      <c r="D121" s="222" t="s">
        <v>141</v>
      </c>
      <c r="E121" s="223" t="s">
        <v>1119</v>
      </c>
      <c r="F121" s="224" t="s">
        <v>1120</v>
      </c>
      <c r="G121" s="225" t="s">
        <v>967</v>
      </c>
      <c r="H121" s="226">
        <v>2</v>
      </c>
      <c r="I121" s="227"/>
      <c r="J121" s="228">
        <f>ROUND(I121*H121,2)</f>
        <v>0</v>
      </c>
      <c r="K121" s="224" t="s">
        <v>30</v>
      </c>
      <c r="L121" s="46"/>
      <c r="M121" s="229" t="s">
        <v>30</v>
      </c>
      <c r="N121" s="230" t="s">
        <v>47</v>
      </c>
      <c r="O121" s="86"/>
      <c r="P121" s="231">
        <f>O121*H121</f>
        <v>0</v>
      </c>
      <c r="Q121" s="231">
        <v>0</v>
      </c>
      <c r="R121" s="231">
        <f>Q121*H121</f>
        <v>0</v>
      </c>
      <c r="S121" s="231">
        <v>0</v>
      </c>
      <c r="T121" s="232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33" t="s">
        <v>146</v>
      </c>
      <c r="AT121" s="233" t="s">
        <v>141</v>
      </c>
      <c r="AU121" s="233" t="s">
        <v>87</v>
      </c>
      <c r="AY121" s="18" t="s">
        <v>139</v>
      </c>
      <c r="BE121" s="234">
        <f>IF(N121="základní",J121,0)</f>
        <v>0</v>
      </c>
      <c r="BF121" s="234">
        <f>IF(N121="snížená",J121,0)</f>
        <v>0</v>
      </c>
      <c r="BG121" s="234">
        <f>IF(N121="zákl. přenesená",J121,0)</f>
        <v>0</v>
      </c>
      <c r="BH121" s="234">
        <f>IF(N121="sníž. přenesená",J121,0)</f>
        <v>0</v>
      </c>
      <c r="BI121" s="234">
        <f>IF(N121="nulová",J121,0)</f>
        <v>0</v>
      </c>
      <c r="BJ121" s="18" t="s">
        <v>84</v>
      </c>
      <c r="BK121" s="234">
        <f>ROUND(I121*H121,2)</f>
        <v>0</v>
      </c>
      <c r="BL121" s="18" t="s">
        <v>146</v>
      </c>
      <c r="BM121" s="233" t="s">
        <v>375</v>
      </c>
    </row>
    <row r="122" s="2" customFormat="1" ht="16.5" customHeight="1">
      <c r="A122" s="40"/>
      <c r="B122" s="41"/>
      <c r="C122" s="222" t="s">
        <v>272</v>
      </c>
      <c r="D122" s="222" t="s">
        <v>141</v>
      </c>
      <c r="E122" s="223" t="s">
        <v>1121</v>
      </c>
      <c r="F122" s="224" t="s">
        <v>1122</v>
      </c>
      <c r="G122" s="225" t="s">
        <v>967</v>
      </c>
      <c r="H122" s="226">
        <v>2</v>
      </c>
      <c r="I122" s="227"/>
      <c r="J122" s="228">
        <f>ROUND(I122*H122,2)</f>
        <v>0</v>
      </c>
      <c r="K122" s="224" t="s">
        <v>30</v>
      </c>
      <c r="L122" s="46"/>
      <c r="M122" s="229" t="s">
        <v>30</v>
      </c>
      <c r="N122" s="230" t="s">
        <v>47</v>
      </c>
      <c r="O122" s="86"/>
      <c r="P122" s="231">
        <f>O122*H122</f>
        <v>0</v>
      </c>
      <c r="Q122" s="231">
        <v>0</v>
      </c>
      <c r="R122" s="231">
        <f>Q122*H122</f>
        <v>0</v>
      </c>
      <c r="S122" s="231">
        <v>0</v>
      </c>
      <c r="T122" s="232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33" t="s">
        <v>146</v>
      </c>
      <c r="AT122" s="233" t="s">
        <v>141</v>
      </c>
      <c r="AU122" s="233" t="s">
        <v>87</v>
      </c>
      <c r="AY122" s="18" t="s">
        <v>139</v>
      </c>
      <c r="BE122" s="234">
        <f>IF(N122="základní",J122,0)</f>
        <v>0</v>
      </c>
      <c r="BF122" s="234">
        <f>IF(N122="snížená",J122,0)</f>
        <v>0</v>
      </c>
      <c r="BG122" s="234">
        <f>IF(N122="zákl. přenesená",J122,0)</f>
        <v>0</v>
      </c>
      <c r="BH122" s="234">
        <f>IF(N122="sníž. přenesená",J122,0)</f>
        <v>0</v>
      </c>
      <c r="BI122" s="234">
        <f>IF(N122="nulová",J122,0)</f>
        <v>0</v>
      </c>
      <c r="BJ122" s="18" t="s">
        <v>84</v>
      </c>
      <c r="BK122" s="234">
        <f>ROUND(I122*H122,2)</f>
        <v>0</v>
      </c>
      <c r="BL122" s="18" t="s">
        <v>146</v>
      </c>
      <c r="BM122" s="233" t="s">
        <v>384</v>
      </c>
    </row>
    <row r="123" s="2" customFormat="1" ht="16.5" customHeight="1">
      <c r="A123" s="40"/>
      <c r="B123" s="41"/>
      <c r="C123" s="222" t="s">
        <v>278</v>
      </c>
      <c r="D123" s="222" t="s">
        <v>141</v>
      </c>
      <c r="E123" s="223" t="s">
        <v>1123</v>
      </c>
      <c r="F123" s="224" t="s">
        <v>1124</v>
      </c>
      <c r="G123" s="225" t="s">
        <v>967</v>
      </c>
      <c r="H123" s="226">
        <v>2</v>
      </c>
      <c r="I123" s="227"/>
      <c r="J123" s="228">
        <f>ROUND(I123*H123,2)</f>
        <v>0</v>
      </c>
      <c r="K123" s="224" t="s">
        <v>30</v>
      </c>
      <c r="L123" s="46"/>
      <c r="M123" s="229" t="s">
        <v>30</v>
      </c>
      <c r="N123" s="230" t="s">
        <v>47</v>
      </c>
      <c r="O123" s="86"/>
      <c r="P123" s="231">
        <f>O123*H123</f>
        <v>0</v>
      </c>
      <c r="Q123" s="231">
        <v>0</v>
      </c>
      <c r="R123" s="231">
        <f>Q123*H123</f>
        <v>0</v>
      </c>
      <c r="S123" s="231">
        <v>0</v>
      </c>
      <c r="T123" s="232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33" t="s">
        <v>146</v>
      </c>
      <c r="AT123" s="233" t="s">
        <v>141</v>
      </c>
      <c r="AU123" s="233" t="s">
        <v>87</v>
      </c>
      <c r="AY123" s="18" t="s">
        <v>139</v>
      </c>
      <c r="BE123" s="234">
        <f>IF(N123="základní",J123,0)</f>
        <v>0</v>
      </c>
      <c r="BF123" s="234">
        <f>IF(N123="snížená",J123,0)</f>
        <v>0</v>
      </c>
      <c r="BG123" s="234">
        <f>IF(N123="zákl. přenesená",J123,0)</f>
        <v>0</v>
      </c>
      <c r="BH123" s="234">
        <f>IF(N123="sníž. přenesená",J123,0)</f>
        <v>0</v>
      </c>
      <c r="BI123" s="234">
        <f>IF(N123="nulová",J123,0)</f>
        <v>0</v>
      </c>
      <c r="BJ123" s="18" t="s">
        <v>84</v>
      </c>
      <c r="BK123" s="234">
        <f>ROUND(I123*H123,2)</f>
        <v>0</v>
      </c>
      <c r="BL123" s="18" t="s">
        <v>146</v>
      </c>
      <c r="BM123" s="233" t="s">
        <v>392</v>
      </c>
    </row>
    <row r="124" s="2" customFormat="1" ht="16.5" customHeight="1">
      <c r="A124" s="40"/>
      <c r="B124" s="41"/>
      <c r="C124" s="222" t="s">
        <v>283</v>
      </c>
      <c r="D124" s="222" t="s">
        <v>141</v>
      </c>
      <c r="E124" s="223" t="s">
        <v>1125</v>
      </c>
      <c r="F124" s="224" t="s">
        <v>1126</v>
      </c>
      <c r="G124" s="225" t="s">
        <v>967</v>
      </c>
      <c r="H124" s="226">
        <v>8</v>
      </c>
      <c r="I124" s="227"/>
      <c r="J124" s="228">
        <f>ROUND(I124*H124,2)</f>
        <v>0</v>
      </c>
      <c r="K124" s="224" t="s">
        <v>30</v>
      </c>
      <c r="L124" s="46"/>
      <c r="M124" s="229" t="s">
        <v>30</v>
      </c>
      <c r="N124" s="230" t="s">
        <v>47</v>
      </c>
      <c r="O124" s="86"/>
      <c r="P124" s="231">
        <f>O124*H124</f>
        <v>0</v>
      </c>
      <c r="Q124" s="231">
        <v>0</v>
      </c>
      <c r="R124" s="231">
        <f>Q124*H124</f>
        <v>0</v>
      </c>
      <c r="S124" s="231">
        <v>0</v>
      </c>
      <c r="T124" s="232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33" t="s">
        <v>146</v>
      </c>
      <c r="AT124" s="233" t="s">
        <v>141</v>
      </c>
      <c r="AU124" s="233" t="s">
        <v>87</v>
      </c>
      <c r="AY124" s="18" t="s">
        <v>139</v>
      </c>
      <c r="BE124" s="234">
        <f>IF(N124="základní",J124,0)</f>
        <v>0</v>
      </c>
      <c r="BF124" s="234">
        <f>IF(N124="snížená",J124,0)</f>
        <v>0</v>
      </c>
      <c r="BG124" s="234">
        <f>IF(N124="zákl. přenesená",J124,0)</f>
        <v>0</v>
      </c>
      <c r="BH124" s="234">
        <f>IF(N124="sníž. přenesená",J124,0)</f>
        <v>0</v>
      </c>
      <c r="BI124" s="234">
        <f>IF(N124="nulová",J124,0)</f>
        <v>0</v>
      </c>
      <c r="BJ124" s="18" t="s">
        <v>84</v>
      </c>
      <c r="BK124" s="234">
        <f>ROUND(I124*H124,2)</f>
        <v>0</v>
      </c>
      <c r="BL124" s="18" t="s">
        <v>146</v>
      </c>
      <c r="BM124" s="233" t="s">
        <v>404</v>
      </c>
    </row>
    <row r="125" s="2" customFormat="1" ht="16.5" customHeight="1">
      <c r="A125" s="40"/>
      <c r="B125" s="41"/>
      <c r="C125" s="222" t="s">
        <v>289</v>
      </c>
      <c r="D125" s="222" t="s">
        <v>141</v>
      </c>
      <c r="E125" s="223" t="s">
        <v>1127</v>
      </c>
      <c r="F125" s="224" t="s">
        <v>1128</v>
      </c>
      <c r="G125" s="225" t="s">
        <v>967</v>
      </c>
      <c r="H125" s="226">
        <v>4</v>
      </c>
      <c r="I125" s="227"/>
      <c r="J125" s="228">
        <f>ROUND(I125*H125,2)</f>
        <v>0</v>
      </c>
      <c r="K125" s="224" t="s">
        <v>30</v>
      </c>
      <c r="L125" s="46"/>
      <c r="M125" s="229" t="s">
        <v>30</v>
      </c>
      <c r="N125" s="230" t="s">
        <v>47</v>
      </c>
      <c r="O125" s="86"/>
      <c r="P125" s="231">
        <f>O125*H125</f>
        <v>0</v>
      </c>
      <c r="Q125" s="231">
        <v>0</v>
      </c>
      <c r="R125" s="231">
        <f>Q125*H125</f>
        <v>0</v>
      </c>
      <c r="S125" s="231">
        <v>0</v>
      </c>
      <c r="T125" s="232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33" t="s">
        <v>146</v>
      </c>
      <c r="AT125" s="233" t="s">
        <v>141</v>
      </c>
      <c r="AU125" s="233" t="s">
        <v>87</v>
      </c>
      <c r="AY125" s="18" t="s">
        <v>139</v>
      </c>
      <c r="BE125" s="234">
        <f>IF(N125="základní",J125,0)</f>
        <v>0</v>
      </c>
      <c r="BF125" s="234">
        <f>IF(N125="snížená",J125,0)</f>
        <v>0</v>
      </c>
      <c r="BG125" s="234">
        <f>IF(N125="zákl. přenesená",J125,0)</f>
        <v>0</v>
      </c>
      <c r="BH125" s="234">
        <f>IF(N125="sníž. přenesená",J125,0)</f>
        <v>0</v>
      </c>
      <c r="BI125" s="234">
        <f>IF(N125="nulová",J125,0)</f>
        <v>0</v>
      </c>
      <c r="BJ125" s="18" t="s">
        <v>84</v>
      </c>
      <c r="BK125" s="234">
        <f>ROUND(I125*H125,2)</f>
        <v>0</v>
      </c>
      <c r="BL125" s="18" t="s">
        <v>146</v>
      </c>
      <c r="BM125" s="233" t="s">
        <v>181</v>
      </c>
    </row>
    <row r="126" s="2" customFormat="1" ht="16.5" customHeight="1">
      <c r="A126" s="40"/>
      <c r="B126" s="41"/>
      <c r="C126" s="222" t="s">
        <v>295</v>
      </c>
      <c r="D126" s="222" t="s">
        <v>141</v>
      </c>
      <c r="E126" s="223" t="s">
        <v>968</v>
      </c>
      <c r="F126" s="224" t="s">
        <v>969</v>
      </c>
      <c r="G126" s="225" t="s">
        <v>967</v>
      </c>
      <c r="H126" s="226">
        <v>2</v>
      </c>
      <c r="I126" s="227"/>
      <c r="J126" s="228">
        <f>ROUND(I126*H126,2)</f>
        <v>0</v>
      </c>
      <c r="K126" s="224" t="s">
        <v>30</v>
      </c>
      <c r="L126" s="46"/>
      <c r="M126" s="229" t="s">
        <v>30</v>
      </c>
      <c r="N126" s="230" t="s">
        <v>47</v>
      </c>
      <c r="O126" s="86"/>
      <c r="P126" s="231">
        <f>O126*H126</f>
        <v>0</v>
      </c>
      <c r="Q126" s="231">
        <v>0</v>
      </c>
      <c r="R126" s="231">
        <f>Q126*H126</f>
        <v>0</v>
      </c>
      <c r="S126" s="231">
        <v>0</v>
      </c>
      <c r="T126" s="232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33" t="s">
        <v>146</v>
      </c>
      <c r="AT126" s="233" t="s">
        <v>141</v>
      </c>
      <c r="AU126" s="233" t="s">
        <v>87</v>
      </c>
      <c r="AY126" s="18" t="s">
        <v>139</v>
      </c>
      <c r="BE126" s="234">
        <f>IF(N126="základní",J126,0)</f>
        <v>0</v>
      </c>
      <c r="BF126" s="234">
        <f>IF(N126="snížená",J126,0)</f>
        <v>0</v>
      </c>
      <c r="BG126" s="234">
        <f>IF(N126="zákl. přenesená",J126,0)</f>
        <v>0</v>
      </c>
      <c r="BH126" s="234">
        <f>IF(N126="sníž. přenesená",J126,0)</f>
        <v>0</v>
      </c>
      <c r="BI126" s="234">
        <f>IF(N126="nulová",J126,0)</f>
        <v>0</v>
      </c>
      <c r="BJ126" s="18" t="s">
        <v>84</v>
      </c>
      <c r="BK126" s="234">
        <f>ROUND(I126*H126,2)</f>
        <v>0</v>
      </c>
      <c r="BL126" s="18" t="s">
        <v>146</v>
      </c>
      <c r="BM126" s="233" t="s">
        <v>423</v>
      </c>
    </row>
    <row r="127" s="2" customFormat="1" ht="16.5" customHeight="1">
      <c r="A127" s="40"/>
      <c r="B127" s="41"/>
      <c r="C127" s="222" t="s">
        <v>300</v>
      </c>
      <c r="D127" s="222" t="s">
        <v>141</v>
      </c>
      <c r="E127" s="223" t="s">
        <v>1129</v>
      </c>
      <c r="F127" s="224" t="s">
        <v>1130</v>
      </c>
      <c r="G127" s="225" t="s">
        <v>967</v>
      </c>
      <c r="H127" s="226">
        <v>1</v>
      </c>
      <c r="I127" s="227"/>
      <c r="J127" s="228">
        <f>ROUND(I127*H127,2)</f>
        <v>0</v>
      </c>
      <c r="K127" s="224" t="s">
        <v>30</v>
      </c>
      <c r="L127" s="46"/>
      <c r="M127" s="229" t="s">
        <v>30</v>
      </c>
      <c r="N127" s="230" t="s">
        <v>47</v>
      </c>
      <c r="O127" s="86"/>
      <c r="P127" s="231">
        <f>O127*H127</f>
        <v>0</v>
      </c>
      <c r="Q127" s="231">
        <v>0</v>
      </c>
      <c r="R127" s="231">
        <f>Q127*H127</f>
        <v>0</v>
      </c>
      <c r="S127" s="231">
        <v>0</v>
      </c>
      <c r="T127" s="232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33" t="s">
        <v>146</v>
      </c>
      <c r="AT127" s="233" t="s">
        <v>141</v>
      </c>
      <c r="AU127" s="233" t="s">
        <v>87</v>
      </c>
      <c r="AY127" s="18" t="s">
        <v>139</v>
      </c>
      <c r="BE127" s="234">
        <f>IF(N127="základní",J127,0)</f>
        <v>0</v>
      </c>
      <c r="BF127" s="234">
        <f>IF(N127="snížená",J127,0)</f>
        <v>0</v>
      </c>
      <c r="BG127" s="234">
        <f>IF(N127="zákl. přenesená",J127,0)</f>
        <v>0</v>
      </c>
      <c r="BH127" s="234">
        <f>IF(N127="sníž. přenesená",J127,0)</f>
        <v>0</v>
      </c>
      <c r="BI127" s="234">
        <f>IF(N127="nulová",J127,0)</f>
        <v>0</v>
      </c>
      <c r="BJ127" s="18" t="s">
        <v>84</v>
      </c>
      <c r="BK127" s="234">
        <f>ROUND(I127*H127,2)</f>
        <v>0</v>
      </c>
      <c r="BL127" s="18" t="s">
        <v>146</v>
      </c>
      <c r="BM127" s="233" t="s">
        <v>432</v>
      </c>
    </row>
    <row r="128" s="2" customFormat="1" ht="16.5" customHeight="1">
      <c r="A128" s="40"/>
      <c r="B128" s="41"/>
      <c r="C128" s="222" t="s">
        <v>305</v>
      </c>
      <c r="D128" s="222" t="s">
        <v>141</v>
      </c>
      <c r="E128" s="223" t="s">
        <v>1131</v>
      </c>
      <c r="F128" s="224" t="s">
        <v>1132</v>
      </c>
      <c r="G128" s="225" t="s">
        <v>967</v>
      </c>
      <c r="H128" s="226">
        <v>2</v>
      </c>
      <c r="I128" s="227"/>
      <c r="J128" s="228">
        <f>ROUND(I128*H128,2)</f>
        <v>0</v>
      </c>
      <c r="K128" s="224" t="s">
        <v>30</v>
      </c>
      <c r="L128" s="46"/>
      <c r="M128" s="229" t="s">
        <v>30</v>
      </c>
      <c r="N128" s="230" t="s">
        <v>47</v>
      </c>
      <c r="O128" s="86"/>
      <c r="P128" s="231">
        <f>O128*H128</f>
        <v>0</v>
      </c>
      <c r="Q128" s="231">
        <v>0</v>
      </c>
      <c r="R128" s="231">
        <f>Q128*H128</f>
        <v>0</v>
      </c>
      <c r="S128" s="231">
        <v>0</v>
      </c>
      <c r="T128" s="232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33" t="s">
        <v>146</v>
      </c>
      <c r="AT128" s="233" t="s">
        <v>141</v>
      </c>
      <c r="AU128" s="233" t="s">
        <v>87</v>
      </c>
      <c r="AY128" s="18" t="s">
        <v>139</v>
      </c>
      <c r="BE128" s="234">
        <f>IF(N128="základní",J128,0)</f>
        <v>0</v>
      </c>
      <c r="BF128" s="234">
        <f>IF(N128="snížená",J128,0)</f>
        <v>0</v>
      </c>
      <c r="BG128" s="234">
        <f>IF(N128="zákl. přenesená",J128,0)</f>
        <v>0</v>
      </c>
      <c r="BH128" s="234">
        <f>IF(N128="sníž. přenesená",J128,0)</f>
        <v>0</v>
      </c>
      <c r="BI128" s="234">
        <f>IF(N128="nulová",J128,0)</f>
        <v>0</v>
      </c>
      <c r="BJ128" s="18" t="s">
        <v>84</v>
      </c>
      <c r="BK128" s="234">
        <f>ROUND(I128*H128,2)</f>
        <v>0</v>
      </c>
      <c r="BL128" s="18" t="s">
        <v>146</v>
      </c>
      <c r="BM128" s="233" t="s">
        <v>440</v>
      </c>
    </row>
    <row r="129" s="2" customFormat="1" ht="16.5" customHeight="1">
      <c r="A129" s="40"/>
      <c r="B129" s="41"/>
      <c r="C129" s="222" t="s">
        <v>309</v>
      </c>
      <c r="D129" s="222" t="s">
        <v>141</v>
      </c>
      <c r="E129" s="223" t="s">
        <v>1133</v>
      </c>
      <c r="F129" s="224" t="s">
        <v>1134</v>
      </c>
      <c r="G129" s="225" t="s">
        <v>967</v>
      </c>
      <c r="H129" s="226">
        <v>1</v>
      </c>
      <c r="I129" s="227"/>
      <c r="J129" s="228">
        <f>ROUND(I129*H129,2)</f>
        <v>0</v>
      </c>
      <c r="K129" s="224" t="s">
        <v>30</v>
      </c>
      <c r="L129" s="46"/>
      <c r="M129" s="229" t="s">
        <v>30</v>
      </c>
      <c r="N129" s="230" t="s">
        <v>47</v>
      </c>
      <c r="O129" s="86"/>
      <c r="P129" s="231">
        <f>O129*H129</f>
        <v>0</v>
      </c>
      <c r="Q129" s="231">
        <v>0</v>
      </c>
      <c r="R129" s="231">
        <f>Q129*H129</f>
        <v>0</v>
      </c>
      <c r="S129" s="231">
        <v>0</v>
      </c>
      <c r="T129" s="232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33" t="s">
        <v>146</v>
      </c>
      <c r="AT129" s="233" t="s">
        <v>141</v>
      </c>
      <c r="AU129" s="233" t="s">
        <v>87</v>
      </c>
      <c r="AY129" s="18" t="s">
        <v>139</v>
      </c>
      <c r="BE129" s="234">
        <f>IF(N129="základní",J129,0)</f>
        <v>0</v>
      </c>
      <c r="BF129" s="234">
        <f>IF(N129="snížená",J129,0)</f>
        <v>0</v>
      </c>
      <c r="BG129" s="234">
        <f>IF(N129="zákl. přenesená",J129,0)</f>
        <v>0</v>
      </c>
      <c r="BH129" s="234">
        <f>IF(N129="sníž. přenesená",J129,0)</f>
        <v>0</v>
      </c>
      <c r="BI129" s="234">
        <f>IF(N129="nulová",J129,0)</f>
        <v>0</v>
      </c>
      <c r="BJ129" s="18" t="s">
        <v>84</v>
      </c>
      <c r="BK129" s="234">
        <f>ROUND(I129*H129,2)</f>
        <v>0</v>
      </c>
      <c r="BL129" s="18" t="s">
        <v>146</v>
      </c>
      <c r="BM129" s="233" t="s">
        <v>448</v>
      </c>
    </row>
    <row r="130" s="2" customFormat="1" ht="16.5" customHeight="1">
      <c r="A130" s="40"/>
      <c r="B130" s="41"/>
      <c r="C130" s="222" t="s">
        <v>318</v>
      </c>
      <c r="D130" s="222" t="s">
        <v>141</v>
      </c>
      <c r="E130" s="223" t="s">
        <v>1135</v>
      </c>
      <c r="F130" s="224" t="s">
        <v>1136</v>
      </c>
      <c r="G130" s="225" t="s">
        <v>967</v>
      </c>
      <c r="H130" s="226">
        <v>1</v>
      </c>
      <c r="I130" s="227"/>
      <c r="J130" s="228">
        <f>ROUND(I130*H130,2)</f>
        <v>0</v>
      </c>
      <c r="K130" s="224" t="s">
        <v>30</v>
      </c>
      <c r="L130" s="46"/>
      <c r="M130" s="229" t="s">
        <v>30</v>
      </c>
      <c r="N130" s="230" t="s">
        <v>47</v>
      </c>
      <c r="O130" s="86"/>
      <c r="P130" s="231">
        <f>O130*H130</f>
        <v>0</v>
      </c>
      <c r="Q130" s="231">
        <v>0</v>
      </c>
      <c r="R130" s="231">
        <f>Q130*H130</f>
        <v>0</v>
      </c>
      <c r="S130" s="231">
        <v>0</v>
      </c>
      <c r="T130" s="232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33" t="s">
        <v>146</v>
      </c>
      <c r="AT130" s="233" t="s">
        <v>141</v>
      </c>
      <c r="AU130" s="233" t="s">
        <v>87</v>
      </c>
      <c r="AY130" s="18" t="s">
        <v>139</v>
      </c>
      <c r="BE130" s="234">
        <f>IF(N130="základní",J130,0)</f>
        <v>0</v>
      </c>
      <c r="BF130" s="234">
        <f>IF(N130="snížená",J130,0)</f>
        <v>0</v>
      </c>
      <c r="BG130" s="234">
        <f>IF(N130="zákl. přenesená",J130,0)</f>
        <v>0</v>
      </c>
      <c r="BH130" s="234">
        <f>IF(N130="sníž. přenesená",J130,0)</f>
        <v>0</v>
      </c>
      <c r="BI130" s="234">
        <f>IF(N130="nulová",J130,0)</f>
        <v>0</v>
      </c>
      <c r="BJ130" s="18" t="s">
        <v>84</v>
      </c>
      <c r="BK130" s="234">
        <f>ROUND(I130*H130,2)</f>
        <v>0</v>
      </c>
      <c r="BL130" s="18" t="s">
        <v>146</v>
      </c>
      <c r="BM130" s="233" t="s">
        <v>457</v>
      </c>
    </row>
    <row r="131" s="2" customFormat="1" ht="16.5" customHeight="1">
      <c r="A131" s="40"/>
      <c r="B131" s="41"/>
      <c r="C131" s="222" t="s">
        <v>324</v>
      </c>
      <c r="D131" s="222" t="s">
        <v>141</v>
      </c>
      <c r="E131" s="223" t="s">
        <v>1137</v>
      </c>
      <c r="F131" s="224" t="s">
        <v>1138</v>
      </c>
      <c r="G131" s="225" t="s">
        <v>967</v>
      </c>
      <c r="H131" s="226">
        <v>1</v>
      </c>
      <c r="I131" s="227"/>
      <c r="J131" s="228">
        <f>ROUND(I131*H131,2)</f>
        <v>0</v>
      </c>
      <c r="K131" s="224" t="s">
        <v>30</v>
      </c>
      <c r="L131" s="46"/>
      <c r="M131" s="229" t="s">
        <v>30</v>
      </c>
      <c r="N131" s="230" t="s">
        <v>47</v>
      </c>
      <c r="O131" s="86"/>
      <c r="P131" s="231">
        <f>O131*H131</f>
        <v>0</v>
      </c>
      <c r="Q131" s="231">
        <v>0</v>
      </c>
      <c r="R131" s="231">
        <f>Q131*H131</f>
        <v>0</v>
      </c>
      <c r="S131" s="231">
        <v>0</v>
      </c>
      <c r="T131" s="232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33" t="s">
        <v>146</v>
      </c>
      <c r="AT131" s="233" t="s">
        <v>141</v>
      </c>
      <c r="AU131" s="233" t="s">
        <v>87</v>
      </c>
      <c r="AY131" s="18" t="s">
        <v>139</v>
      </c>
      <c r="BE131" s="234">
        <f>IF(N131="základní",J131,0)</f>
        <v>0</v>
      </c>
      <c r="BF131" s="234">
        <f>IF(N131="snížená",J131,0)</f>
        <v>0</v>
      </c>
      <c r="BG131" s="234">
        <f>IF(N131="zákl. přenesená",J131,0)</f>
        <v>0</v>
      </c>
      <c r="BH131" s="234">
        <f>IF(N131="sníž. přenesená",J131,0)</f>
        <v>0</v>
      </c>
      <c r="BI131" s="234">
        <f>IF(N131="nulová",J131,0)</f>
        <v>0</v>
      </c>
      <c r="BJ131" s="18" t="s">
        <v>84</v>
      </c>
      <c r="BK131" s="234">
        <f>ROUND(I131*H131,2)</f>
        <v>0</v>
      </c>
      <c r="BL131" s="18" t="s">
        <v>146</v>
      </c>
      <c r="BM131" s="233" t="s">
        <v>466</v>
      </c>
    </row>
    <row r="132" s="2" customFormat="1" ht="16.5" customHeight="1">
      <c r="A132" s="40"/>
      <c r="B132" s="41"/>
      <c r="C132" s="222" t="s">
        <v>329</v>
      </c>
      <c r="D132" s="222" t="s">
        <v>141</v>
      </c>
      <c r="E132" s="223" t="s">
        <v>1139</v>
      </c>
      <c r="F132" s="224" t="s">
        <v>1140</v>
      </c>
      <c r="G132" s="225" t="s">
        <v>967</v>
      </c>
      <c r="H132" s="226">
        <v>1</v>
      </c>
      <c r="I132" s="227"/>
      <c r="J132" s="228">
        <f>ROUND(I132*H132,2)</f>
        <v>0</v>
      </c>
      <c r="K132" s="224" t="s">
        <v>30</v>
      </c>
      <c r="L132" s="46"/>
      <c r="M132" s="229" t="s">
        <v>30</v>
      </c>
      <c r="N132" s="230" t="s">
        <v>47</v>
      </c>
      <c r="O132" s="86"/>
      <c r="P132" s="231">
        <f>O132*H132</f>
        <v>0</v>
      </c>
      <c r="Q132" s="231">
        <v>0</v>
      </c>
      <c r="R132" s="231">
        <f>Q132*H132</f>
        <v>0</v>
      </c>
      <c r="S132" s="231">
        <v>0</v>
      </c>
      <c r="T132" s="232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33" t="s">
        <v>146</v>
      </c>
      <c r="AT132" s="233" t="s">
        <v>141</v>
      </c>
      <c r="AU132" s="233" t="s">
        <v>87</v>
      </c>
      <c r="AY132" s="18" t="s">
        <v>139</v>
      </c>
      <c r="BE132" s="234">
        <f>IF(N132="základní",J132,0)</f>
        <v>0</v>
      </c>
      <c r="BF132" s="234">
        <f>IF(N132="snížená",J132,0)</f>
        <v>0</v>
      </c>
      <c r="BG132" s="234">
        <f>IF(N132="zákl. přenesená",J132,0)</f>
        <v>0</v>
      </c>
      <c r="BH132" s="234">
        <f>IF(N132="sníž. přenesená",J132,0)</f>
        <v>0</v>
      </c>
      <c r="BI132" s="234">
        <f>IF(N132="nulová",J132,0)</f>
        <v>0</v>
      </c>
      <c r="BJ132" s="18" t="s">
        <v>84</v>
      </c>
      <c r="BK132" s="234">
        <f>ROUND(I132*H132,2)</f>
        <v>0</v>
      </c>
      <c r="BL132" s="18" t="s">
        <v>146</v>
      </c>
      <c r="BM132" s="233" t="s">
        <v>476</v>
      </c>
    </row>
    <row r="133" s="2" customFormat="1" ht="16.5" customHeight="1">
      <c r="A133" s="40"/>
      <c r="B133" s="41"/>
      <c r="C133" s="222" t="s">
        <v>334</v>
      </c>
      <c r="D133" s="222" t="s">
        <v>141</v>
      </c>
      <c r="E133" s="223" t="s">
        <v>1141</v>
      </c>
      <c r="F133" s="224" t="s">
        <v>1142</v>
      </c>
      <c r="G133" s="225" t="s">
        <v>967</v>
      </c>
      <c r="H133" s="226">
        <v>1</v>
      </c>
      <c r="I133" s="227"/>
      <c r="J133" s="228">
        <f>ROUND(I133*H133,2)</f>
        <v>0</v>
      </c>
      <c r="K133" s="224" t="s">
        <v>30</v>
      </c>
      <c r="L133" s="46"/>
      <c r="M133" s="229" t="s">
        <v>30</v>
      </c>
      <c r="N133" s="230" t="s">
        <v>47</v>
      </c>
      <c r="O133" s="86"/>
      <c r="P133" s="231">
        <f>O133*H133</f>
        <v>0</v>
      </c>
      <c r="Q133" s="231">
        <v>0</v>
      </c>
      <c r="R133" s="231">
        <f>Q133*H133</f>
        <v>0</v>
      </c>
      <c r="S133" s="231">
        <v>0</v>
      </c>
      <c r="T133" s="232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33" t="s">
        <v>146</v>
      </c>
      <c r="AT133" s="233" t="s">
        <v>141</v>
      </c>
      <c r="AU133" s="233" t="s">
        <v>87</v>
      </c>
      <c r="AY133" s="18" t="s">
        <v>139</v>
      </c>
      <c r="BE133" s="234">
        <f>IF(N133="základní",J133,0)</f>
        <v>0</v>
      </c>
      <c r="BF133" s="234">
        <f>IF(N133="snížená",J133,0)</f>
        <v>0</v>
      </c>
      <c r="BG133" s="234">
        <f>IF(N133="zákl. přenesená",J133,0)</f>
        <v>0</v>
      </c>
      <c r="BH133" s="234">
        <f>IF(N133="sníž. přenesená",J133,0)</f>
        <v>0</v>
      </c>
      <c r="BI133" s="234">
        <f>IF(N133="nulová",J133,0)</f>
        <v>0</v>
      </c>
      <c r="BJ133" s="18" t="s">
        <v>84</v>
      </c>
      <c r="BK133" s="234">
        <f>ROUND(I133*H133,2)</f>
        <v>0</v>
      </c>
      <c r="BL133" s="18" t="s">
        <v>146</v>
      </c>
      <c r="BM133" s="233" t="s">
        <v>488</v>
      </c>
    </row>
    <row r="134" s="2" customFormat="1" ht="16.5" customHeight="1">
      <c r="A134" s="40"/>
      <c r="B134" s="41"/>
      <c r="C134" s="222" t="s">
        <v>340</v>
      </c>
      <c r="D134" s="222" t="s">
        <v>141</v>
      </c>
      <c r="E134" s="223" t="s">
        <v>1143</v>
      </c>
      <c r="F134" s="224" t="s">
        <v>1144</v>
      </c>
      <c r="G134" s="225" t="s">
        <v>967</v>
      </c>
      <c r="H134" s="226">
        <v>1</v>
      </c>
      <c r="I134" s="227"/>
      <c r="J134" s="228">
        <f>ROUND(I134*H134,2)</f>
        <v>0</v>
      </c>
      <c r="K134" s="224" t="s">
        <v>30</v>
      </c>
      <c r="L134" s="46"/>
      <c r="M134" s="229" t="s">
        <v>30</v>
      </c>
      <c r="N134" s="230" t="s">
        <v>47</v>
      </c>
      <c r="O134" s="86"/>
      <c r="P134" s="231">
        <f>O134*H134</f>
        <v>0</v>
      </c>
      <c r="Q134" s="231">
        <v>0</v>
      </c>
      <c r="R134" s="231">
        <f>Q134*H134</f>
        <v>0</v>
      </c>
      <c r="S134" s="231">
        <v>0</v>
      </c>
      <c r="T134" s="232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33" t="s">
        <v>146</v>
      </c>
      <c r="AT134" s="233" t="s">
        <v>141</v>
      </c>
      <c r="AU134" s="233" t="s">
        <v>87</v>
      </c>
      <c r="AY134" s="18" t="s">
        <v>139</v>
      </c>
      <c r="BE134" s="234">
        <f>IF(N134="základní",J134,0)</f>
        <v>0</v>
      </c>
      <c r="BF134" s="234">
        <f>IF(N134="snížená",J134,0)</f>
        <v>0</v>
      </c>
      <c r="BG134" s="234">
        <f>IF(N134="zákl. přenesená",J134,0)</f>
        <v>0</v>
      </c>
      <c r="BH134" s="234">
        <f>IF(N134="sníž. přenesená",J134,0)</f>
        <v>0</v>
      </c>
      <c r="BI134" s="234">
        <f>IF(N134="nulová",J134,0)</f>
        <v>0</v>
      </c>
      <c r="BJ134" s="18" t="s">
        <v>84</v>
      </c>
      <c r="BK134" s="234">
        <f>ROUND(I134*H134,2)</f>
        <v>0</v>
      </c>
      <c r="BL134" s="18" t="s">
        <v>146</v>
      </c>
      <c r="BM134" s="233" t="s">
        <v>497</v>
      </c>
    </row>
    <row r="135" s="2" customFormat="1" ht="16.5" customHeight="1">
      <c r="A135" s="40"/>
      <c r="B135" s="41"/>
      <c r="C135" s="222" t="s">
        <v>345</v>
      </c>
      <c r="D135" s="222" t="s">
        <v>141</v>
      </c>
      <c r="E135" s="223" t="s">
        <v>1145</v>
      </c>
      <c r="F135" s="224" t="s">
        <v>1146</v>
      </c>
      <c r="G135" s="225" t="s">
        <v>967</v>
      </c>
      <c r="H135" s="226">
        <v>2</v>
      </c>
      <c r="I135" s="227"/>
      <c r="J135" s="228">
        <f>ROUND(I135*H135,2)</f>
        <v>0</v>
      </c>
      <c r="K135" s="224" t="s">
        <v>30</v>
      </c>
      <c r="L135" s="46"/>
      <c r="M135" s="229" t="s">
        <v>30</v>
      </c>
      <c r="N135" s="230" t="s">
        <v>47</v>
      </c>
      <c r="O135" s="86"/>
      <c r="P135" s="231">
        <f>O135*H135</f>
        <v>0</v>
      </c>
      <c r="Q135" s="231">
        <v>0</v>
      </c>
      <c r="R135" s="231">
        <f>Q135*H135</f>
        <v>0</v>
      </c>
      <c r="S135" s="231">
        <v>0</v>
      </c>
      <c r="T135" s="232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33" t="s">
        <v>146</v>
      </c>
      <c r="AT135" s="233" t="s">
        <v>141</v>
      </c>
      <c r="AU135" s="233" t="s">
        <v>87</v>
      </c>
      <c r="AY135" s="18" t="s">
        <v>139</v>
      </c>
      <c r="BE135" s="234">
        <f>IF(N135="základní",J135,0)</f>
        <v>0</v>
      </c>
      <c r="BF135" s="234">
        <f>IF(N135="snížená",J135,0)</f>
        <v>0</v>
      </c>
      <c r="BG135" s="234">
        <f>IF(N135="zákl. přenesená",J135,0)</f>
        <v>0</v>
      </c>
      <c r="BH135" s="234">
        <f>IF(N135="sníž. přenesená",J135,0)</f>
        <v>0</v>
      </c>
      <c r="BI135" s="234">
        <f>IF(N135="nulová",J135,0)</f>
        <v>0</v>
      </c>
      <c r="BJ135" s="18" t="s">
        <v>84</v>
      </c>
      <c r="BK135" s="234">
        <f>ROUND(I135*H135,2)</f>
        <v>0</v>
      </c>
      <c r="BL135" s="18" t="s">
        <v>146</v>
      </c>
      <c r="BM135" s="233" t="s">
        <v>506</v>
      </c>
    </row>
    <row r="136" s="2" customFormat="1" ht="16.5" customHeight="1">
      <c r="A136" s="40"/>
      <c r="B136" s="41"/>
      <c r="C136" s="222" t="s">
        <v>351</v>
      </c>
      <c r="D136" s="222" t="s">
        <v>141</v>
      </c>
      <c r="E136" s="223" t="s">
        <v>1147</v>
      </c>
      <c r="F136" s="224" t="s">
        <v>1148</v>
      </c>
      <c r="G136" s="225" t="s">
        <v>967</v>
      </c>
      <c r="H136" s="226">
        <v>1</v>
      </c>
      <c r="I136" s="227"/>
      <c r="J136" s="228">
        <f>ROUND(I136*H136,2)</f>
        <v>0</v>
      </c>
      <c r="K136" s="224" t="s">
        <v>30</v>
      </c>
      <c r="L136" s="46"/>
      <c r="M136" s="229" t="s">
        <v>30</v>
      </c>
      <c r="N136" s="230" t="s">
        <v>47</v>
      </c>
      <c r="O136" s="86"/>
      <c r="P136" s="231">
        <f>O136*H136</f>
        <v>0</v>
      </c>
      <c r="Q136" s="231">
        <v>0</v>
      </c>
      <c r="R136" s="231">
        <f>Q136*H136</f>
        <v>0</v>
      </c>
      <c r="S136" s="231">
        <v>0</v>
      </c>
      <c r="T136" s="232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33" t="s">
        <v>146</v>
      </c>
      <c r="AT136" s="233" t="s">
        <v>141</v>
      </c>
      <c r="AU136" s="233" t="s">
        <v>87</v>
      </c>
      <c r="AY136" s="18" t="s">
        <v>139</v>
      </c>
      <c r="BE136" s="234">
        <f>IF(N136="základní",J136,0)</f>
        <v>0</v>
      </c>
      <c r="BF136" s="234">
        <f>IF(N136="snížená",J136,0)</f>
        <v>0</v>
      </c>
      <c r="BG136" s="234">
        <f>IF(N136="zákl. přenesená",J136,0)</f>
        <v>0</v>
      </c>
      <c r="BH136" s="234">
        <f>IF(N136="sníž. přenesená",J136,0)</f>
        <v>0</v>
      </c>
      <c r="BI136" s="234">
        <f>IF(N136="nulová",J136,0)</f>
        <v>0</v>
      </c>
      <c r="BJ136" s="18" t="s">
        <v>84</v>
      </c>
      <c r="BK136" s="234">
        <f>ROUND(I136*H136,2)</f>
        <v>0</v>
      </c>
      <c r="BL136" s="18" t="s">
        <v>146</v>
      </c>
      <c r="BM136" s="233" t="s">
        <v>514</v>
      </c>
    </row>
    <row r="137" s="2" customFormat="1" ht="16.5" customHeight="1">
      <c r="A137" s="40"/>
      <c r="B137" s="41"/>
      <c r="C137" s="222" t="s">
        <v>356</v>
      </c>
      <c r="D137" s="222" t="s">
        <v>141</v>
      </c>
      <c r="E137" s="223" t="s">
        <v>1149</v>
      </c>
      <c r="F137" s="224" t="s">
        <v>1150</v>
      </c>
      <c r="G137" s="225" t="s">
        <v>967</v>
      </c>
      <c r="H137" s="226">
        <v>2</v>
      </c>
      <c r="I137" s="227"/>
      <c r="J137" s="228">
        <f>ROUND(I137*H137,2)</f>
        <v>0</v>
      </c>
      <c r="K137" s="224" t="s">
        <v>30</v>
      </c>
      <c r="L137" s="46"/>
      <c r="M137" s="229" t="s">
        <v>30</v>
      </c>
      <c r="N137" s="230" t="s">
        <v>47</v>
      </c>
      <c r="O137" s="86"/>
      <c r="P137" s="231">
        <f>O137*H137</f>
        <v>0</v>
      </c>
      <c r="Q137" s="231">
        <v>0</v>
      </c>
      <c r="R137" s="231">
        <f>Q137*H137</f>
        <v>0</v>
      </c>
      <c r="S137" s="231">
        <v>0</v>
      </c>
      <c r="T137" s="232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33" t="s">
        <v>146</v>
      </c>
      <c r="AT137" s="233" t="s">
        <v>141</v>
      </c>
      <c r="AU137" s="233" t="s">
        <v>87</v>
      </c>
      <c r="AY137" s="18" t="s">
        <v>139</v>
      </c>
      <c r="BE137" s="234">
        <f>IF(N137="základní",J137,0)</f>
        <v>0</v>
      </c>
      <c r="BF137" s="234">
        <f>IF(N137="snížená",J137,0)</f>
        <v>0</v>
      </c>
      <c r="BG137" s="234">
        <f>IF(N137="zákl. přenesená",J137,0)</f>
        <v>0</v>
      </c>
      <c r="BH137" s="234">
        <f>IF(N137="sníž. přenesená",J137,0)</f>
        <v>0</v>
      </c>
      <c r="BI137" s="234">
        <f>IF(N137="nulová",J137,0)</f>
        <v>0</v>
      </c>
      <c r="BJ137" s="18" t="s">
        <v>84</v>
      </c>
      <c r="BK137" s="234">
        <f>ROUND(I137*H137,2)</f>
        <v>0</v>
      </c>
      <c r="BL137" s="18" t="s">
        <v>146</v>
      </c>
      <c r="BM137" s="233" t="s">
        <v>523</v>
      </c>
    </row>
    <row r="138" s="2" customFormat="1" ht="16.5" customHeight="1">
      <c r="A138" s="40"/>
      <c r="B138" s="41"/>
      <c r="C138" s="222" t="s">
        <v>363</v>
      </c>
      <c r="D138" s="222" t="s">
        <v>141</v>
      </c>
      <c r="E138" s="223" t="s">
        <v>968</v>
      </c>
      <c r="F138" s="224" t="s">
        <v>969</v>
      </c>
      <c r="G138" s="225" t="s">
        <v>967</v>
      </c>
      <c r="H138" s="226">
        <v>2</v>
      </c>
      <c r="I138" s="227"/>
      <c r="J138" s="228">
        <f>ROUND(I138*H138,2)</f>
        <v>0</v>
      </c>
      <c r="K138" s="224" t="s">
        <v>30</v>
      </c>
      <c r="L138" s="46"/>
      <c r="M138" s="229" t="s">
        <v>30</v>
      </c>
      <c r="N138" s="230" t="s">
        <v>47</v>
      </c>
      <c r="O138" s="86"/>
      <c r="P138" s="231">
        <f>O138*H138</f>
        <v>0</v>
      </c>
      <c r="Q138" s="231">
        <v>0</v>
      </c>
      <c r="R138" s="231">
        <f>Q138*H138</f>
        <v>0</v>
      </c>
      <c r="S138" s="231">
        <v>0</v>
      </c>
      <c r="T138" s="232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33" t="s">
        <v>146</v>
      </c>
      <c r="AT138" s="233" t="s">
        <v>141</v>
      </c>
      <c r="AU138" s="233" t="s">
        <v>87</v>
      </c>
      <c r="AY138" s="18" t="s">
        <v>139</v>
      </c>
      <c r="BE138" s="234">
        <f>IF(N138="základní",J138,0)</f>
        <v>0</v>
      </c>
      <c r="BF138" s="234">
        <f>IF(N138="snížená",J138,0)</f>
        <v>0</v>
      </c>
      <c r="BG138" s="234">
        <f>IF(N138="zákl. přenesená",J138,0)</f>
        <v>0</v>
      </c>
      <c r="BH138" s="234">
        <f>IF(N138="sníž. přenesená",J138,0)</f>
        <v>0</v>
      </c>
      <c r="BI138" s="234">
        <f>IF(N138="nulová",J138,0)</f>
        <v>0</v>
      </c>
      <c r="BJ138" s="18" t="s">
        <v>84</v>
      </c>
      <c r="BK138" s="234">
        <f>ROUND(I138*H138,2)</f>
        <v>0</v>
      </c>
      <c r="BL138" s="18" t="s">
        <v>146</v>
      </c>
      <c r="BM138" s="233" t="s">
        <v>531</v>
      </c>
    </row>
    <row r="139" s="2" customFormat="1" ht="16.5" customHeight="1">
      <c r="A139" s="40"/>
      <c r="B139" s="41"/>
      <c r="C139" s="222" t="s">
        <v>367</v>
      </c>
      <c r="D139" s="222" t="s">
        <v>141</v>
      </c>
      <c r="E139" s="223" t="s">
        <v>1151</v>
      </c>
      <c r="F139" s="224" t="s">
        <v>1152</v>
      </c>
      <c r="G139" s="225" t="s">
        <v>967</v>
      </c>
      <c r="H139" s="226">
        <v>64</v>
      </c>
      <c r="I139" s="227"/>
      <c r="J139" s="228">
        <f>ROUND(I139*H139,2)</f>
        <v>0</v>
      </c>
      <c r="K139" s="224" t="s">
        <v>30</v>
      </c>
      <c r="L139" s="46"/>
      <c r="M139" s="229" t="s">
        <v>30</v>
      </c>
      <c r="N139" s="230" t="s">
        <v>47</v>
      </c>
      <c r="O139" s="86"/>
      <c r="P139" s="231">
        <f>O139*H139</f>
        <v>0</v>
      </c>
      <c r="Q139" s="231">
        <v>0</v>
      </c>
      <c r="R139" s="231">
        <f>Q139*H139</f>
        <v>0</v>
      </c>
      <c r="S139" s="231">
        <v>0</v>
      </c>
      <c r="T139" s="232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33" t="s">
        <v>146</v>
      </c>
      <c r="AT139" s="233" t="s">
        <v>141</v>
      </c>
      <c r="AU139" s="233" t="s">
        <v>87</v>
      </c>
      <c r="AY139" s="18" t="s">
        <v>139</v>
      </c>
      <c r="BE139" s="234">
        <f>IF(N139="základní",J139,0)</f>
        <v>0</v>
      </c>
      <c r="BF139" s="234">
        <f>IF(N139="snížená",J139,0)</f>
        <v>0</v>
      </c>
      <c r="BG139" s="234">
        <f>IF(N139="zákl. přenesená",J139,0)</f>
        <v>0</v>
      </c>
      <c r="BH139" s="234">
        <f>IF(N139="sníž. přenesená",J139,0)</f>
        <v>0</v>
      </c>
      <c r="BI139" s="234">
        <f>IF(N139="nulová",J139,0)</f>
        <v>0</v>
      </c>
      <c r="BJ139" s="18" t="s">
        <v>84</v>
      </c>
      <c r="BK139" s="234">
        <f>ROUND(I139*H139,2)</f>
        <v>0</v>
      </c>
      <c r="BL139" s="18" t="s">
        <v>146</v>
      </c>
      <c r="BM139" s="233" t="s">
        <v>540</v>
      </c>
    </row>
    <row r="140" s="2" customFormat="1" ht="16.5" customHeight="1">
      <c r="A140" s="40"/>
      <c r="B140" s="41"/>
      <c r="C140" s="222" t="s">
        <v>371</v>
      </c>
      <c r="D140" s="222" t="s">
        <v>141</v>
      </c>
      <c r="E140" s="223" t="s">
        <v>1153</v>
      </c>
      <c r="F140" s="224" t="s">
        <v>1154</v>
      </c>
      <c r="G140" s="225" t="s">
        <v>967</v>
      </c>
      <c r="H140" s="226">
        <v>64</v>
      </c>
      <c r="I140" s="227"/>
      <c r="J140" s="228">
        <f>ROUND(I140*H140,2)</f>
        <v>0</v>
      </c>
      <c r="K140" s="224" t="s">
        <v>30</v>
      </c>
      <c r="L140" s="46"/>
      <c r="M140" s="229" t="s">
        <v>30</v>
      </c>
      <c r="N140" s="230" t="s">
        <v>47</v>
      </c>
      <c r="O140" s="86"/>
      <c r="P140" s="231">
        <f>O140*H140</f>
        <v>0</v>
      </c>
      <c r="Q140" s="231">
        <v>0</v>
      </c>
      <c r="R140" s="231">
        <f>Q140*H140</f>
        <v>0</v>
      </c>
      <c r="S140" s="231">
        <v>0</v>
      </c>
      <c r="T140" s="232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33" t="s">
        <v>146</v>
      </c>
      <c r="AT140" s="233" t="s">
        <v>141</v>
      </c>
      <c r="AU140" s="233" t="s">
        <v>87</v>
      </c>
      <c r="AY140" s="18" t="s">
        <v>139</v>
      </c>
      <c r="BE140" s="234">
        <f>IF(N140="základní",J140,0)</f>
        <v>0</v>
      </c>
      <c r="BF140" s="234">
        <f>IF(N140="snížená",J140,0)</f>
        <v>0</v>
      </c>
      <c r="BG140" s="234">
        <f>IF(N140="zákl. přenesená",J140,0)</f>
        <v>0</v>
      </c>
      <c r="BH140" s="234">
        <f>IF(N140="sníž. přenesená",J140,0)</f>
        <v>0</v>
      </c>
      <c r="BI140" s="234">
        <f>IF(N140="nulová",J140,0)</f>
        <v>0</v>
      </c>
      <c r="BJ140" s="18" t="s">
        <v>84</v>
      </c>
      <c r="BK140" s="234">
        <f>ROUND(I140*H140,2)</f>
        <v>0</v>
      </c>
      <c r="BL140" s="18" t="s">
        <v>146</v>
      </c>
      <c r="BM140" s="233" t="s">
        <v>552</v>
      </c>
    </row>
    <row r="141" s="2" customFormat="1" ht="16.5" customHeight="1">
      <c r="A141" s="40"/>
      <c r="B141" s="41"/>
      <c r="C141" s="222" t="s">
        <v>375</v>
      </c>
      <c r="D141" s="222" t="s">
        <v>141</v>
      </c>
      <c r="E141" s="223" t="s">
        <v>1155</v>
      </c>
      <c r="F141" s="224" t="s">
        <v>1156</v>
      </c>
      <c r="G141" s="225" t="s">
        <v>967</v>
      </c>
      <c r="H141" s="226">
        <v>1</v>
      </c>
      <c r="I141" s="227"/>
      <c r="J141" s="228">
        <f>ROUND(I141*H141,2)</f>
        <v>0</v>
      </c>
      <c r="K141" s="224" t="s">
        <v>30</v>
      </c>
      <c r="L141" s="46"/>
      <c r="M141" s="229" t="s">
        <v>30</v>
      </c>
      <c r="N141" s="230" t="s">
        <v>47</v>
      </c>
      <c r="O141" s="86"/>
      <c r="P141" s="231">
        <f>O141*H141</f>
        <v>0</v>
      </c>
      <c r="Q141" s="231">
        <v>0</v>
      </c>
      <c r="R141" s="231">
        <f>Q141*H141</f>
        <v>0</v>
      </c>
      <c r="S141" s="231">
        <v>0</v>
      </c>
      <c r="T141" s="232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33" t="s">
        <v>146</v>
      </c>
      <c r="AT141" s="233" t="s">
        <v>141</v>
      </c>
      <c r="AU141" s="233" t="s">
        <v>87</v>
      </c>
      <c r="AY141" s="18" t="s">
        <v>139</v>
      </c>
      <c r="BE141" s="234">
        <f>IF(N141="základní",J141,0)</f>
        <v>0</v>
      </c>
      <c r="BF141" s="234">
        <f>IF(N141="snížená",J141,0)</f>
        <v>0</v>
      </c>
      <c r="BG141" s="234">
        <f>IF(N141="zákl. přenesená",J141,0)</f>
        <v>0</v>
      </c>
      <c r="BH141" s="234">
        <f>IF(N141="sníž. přenesená",J141,0)</f>
        <v>0</v>
      </c>
      <c r="BI141" s="234">
        <f>IF(N141="nulová",J141,0)</f>
        <v>0</v>
      </c>
      <c r="BJ141" s="18" t="s">
        <v>84</v>
      </c>
      <c r="BK141" s="234">
        <f>ROUND(I141*H141,2)</f>
        <v>0</v>
      </c>
      <c r="BL141" s="18" t="s">
        <v>146</v>
      </c>
      <c r="BM141" s="233" t="s">
        <v>563</v>
      </c>
    </row>
    <row r="142" s="2" customFormat="1" ht="16.5" customHeight="1">
      <c r="A142" s="40"/>
      <c r="B142" s="41"/>
      <c r="C142" s="222" t="s">
        <v>380</v>
      </c>
      <c r="D142" s="222" t="s">
        <v>141</v>
      </c>
      <c r="E142" s="223" t="s">
        <v>970</v>
      </c>
      <c r="F142" s="224" t="s">
        <v>971</v>
      </c>
      <c r="G142" s="225" t="s">
        <v>185</v>
      </c>
      <c r="H142" s="226">
        <v>0.59999999999999998</v>
      </c>
      <c r="I142" s="227"/>
      <c r="J142" s="228">
        <f>ROUND(I142*H142,2)</f>
        <v>0</v>
      </c>
      <c r="K142" s="224" t="s">
        <v>30</v>
      </c>
      <c r="L142" s="46"/>
      <c r="M142" s="229" t="s">
        <v>30</v>
      </c>
      <c r="N142" s="230" t="s">
        <v>47</v>
      </c>
      <c r="O142" s="86"/>
      <c r="P142" s="231">
        <f>O142*H142</f>
        <v>0</v>
      </c>
      <c r="Q142" s="231">
        <v>0</v>
      </c>
      <c r="R142" s="231">
        <f>Q142*H142</f>
        <v>0</v>
      </c>
      <c r="S142" s="231">
        <v>0</v>
      </c>
      <c r="T142" s="232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33" t="s">
        <v>146</v>
      </c>
      <c r="AT142" s="233" t="s">
        <v>141</v>
      </c>
      <c r="AU142" s="233" t="s">
        <v>87</v>
      </c>
      <c r="AY142" s="18" t="s">
        <v>139</v>
      </c>
      <c r="BE142" s="234">
        <f>IF(N142="základní",J142,0)</f>
        <v>0</v>
      </c>
      <c r="BF142" s="234">
        <f>IF(N142="snížená",J142,0)</f>
        <v>0</v>
      </c>
      <c r="BG142" s="234">
        <f>IF(N142="zákl. přenesená",J142,0)</f>
        <v>0</v>
      </c>
      <c r="BH142" s="234">
        <f>IF(N142="sníž. přenesená",J142,0)</f>
        <v>0</v>
      </c>
      <c r="BI142" s="234">
        <f>IF(N142="nulová",J142,0)</f>
        <v>0</v>
      </c>
      <c r="BJ142" s="18" t="s">
        <v>84</v>
      </c>
      <c r="BK142" s="234">
        <f>ROUND(I142*H142,2)</f>
        <v>0</v>
      </c>
      <c r="BL142" s="18" t="s">
        <v>146</v>
      </c>
      <c r="BM142" s="233" t="s">
        <v>575</v>
      </c>
    </row>
    <row r="143" s="15" customFormat="1">
      <c r="A143" s="15"/>
      <c r="B143" s="258"/>
      <c r="C143" s="259"/>
      <c r="D143" s="237" t="s">
        <v>148</v>
      </c>
      <c r="E143" s="260" t="s">
        <v>30</v>
      </c>
      <c r="F143" s="261" t="s">
        <v>1157</v>
      </c>
      <c r="G143" s="259"/>
      <c r="H143" s="260" t="s">
        <v>30</v>
      </c>
      <c r="I143" s="262"/>
      <c r="J143" s="259"/>
      <c r="K143" s="259"/>
      <c r="L143" s="263"/>
      <c r="M143" s="264"/>
      <c r="N143" s="265"/>
      <c r="O143" s="265"/>
      <c r="P143" s="265"/>
      <c r="Q143" s="265"/>
      <c r="R143" s="265"/>
      <c r="S143" s="265"/>
      <c r="T143" s="266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7" t="s">
        <v>148</v>
      </c>
      <c r="AU143" s="267" t="s">
        <v>87</v>
      </c>
      <c r="AV143" s="15" t="s">
        <v>84</v>
      </c>
      <c r="AW143" s="15" t="s">
        <v>37</v>
      </c>
      <c r="AX143" s="15" t="s">
        <v>76</v>
      </c>
      <c r="AY143" s="267" t="s">
        <v>139</v>
      </c>
    </row>
    <row r="144" s="13" customFormat="1">
      <c r="A144" s="13"/>
      <c r="B144" s="235"/>
      <c r="C144" s="236"/>
      <c r="D144" s="237" t="s">
        <v>148</v>
      </c>
      <c r="E144" s="238" t="s">
        <v>30</v>
      </c>
      <c r="F144" s="239" t="s">
        <v>1158</v>
      </c>
      <c r="G144" s="236"/>
      <c r="H144" s="240">
        <v>0.59999999999999998</v>
      </c>
      <c r="I144" s="241"/>
      <c r="J144" s="236"/>
      <c r="K144" s="236"/>
      <c r="L144" s="242"/>
      <c r="M144" s="243"/>
      <c r="N144" s="244"/>
      <c r="O144" s="244"/>
      <c r="P144" s="244"/>
      <c r="Q144" s="244"/>
      <c r="R144" s="244"/>
      <c r="S144" s="244"/>
      <c r="T144" s="24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6" t="s">
        <v>148</v>
      </c>
      <c r="AU144" s="246" t="s">
        <v>87</v>
      </c>
      <c r="AV144" s="13" t="s">
        <v>87</v>
      </c>
      <c r="AW144" s="13" t="s">
        <v>37</v>
      </c>
      <c r="AX144" s="13" t="s">
        <v>76</v>
      </c>
      <c r="AY144" s="246" t="s">
        <v>139</v>
      </c>
    </row>
    <row r="145" s="14" customFormat="1">
      <c r="A145" s="14"/>
      <c r="B145" s="247"/>
      <c r="C145" s="248"/>
      <c r="D145" s="237" t="s">
        <v>148</v>
      </c>
      <c r="E145" s="249" t="s">
        <v>30</v>
      </c>
      <c r="F145" s="250" t="s">
        <v>150</v>
      </c>
      <c r="G145" s="248"/>
      <c r="H145" s="251">
        <v>0.59999999999999998</v>
      </c>
      <c r="I145" s="252"/>
      <c r="J145" s="248"/>
      <c r="K145" s="248"/>
      <c r="L145" s="253"/>
      <c r="M145" s="254"/>
      <c r="N145" s="255"/>
      <c r="O145" s="255"/>
      <c r="P145" s="255"/>
      <c r="Q145" s="255"/>
      <c r="R145" s="255"/>
      <c r="S145" s="255"/>
      <c r="T145" s="256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7" t="s">
        <v>148</v>
      </c>
      <c r="AU145" s="257" t="s">
        <v>87</v>
      </c>
      <c r="AV145" s="14" t="s">
        <v>146</v>
      </c>
      <c r="AW145" s="14" t="s">
        <v>37</v>
      </c>
      <c r="AX145" s="14" t="s">
        <v>84</v>
      </c>
      <c r="AY145" s="257" t="s">
        <v>139</v>
      </c>
    </row>
    <row r="146" s="2" customFormat="1" ht="16.5" customHeight="1">
      <c r="A146" s="40"/>
      <c r="B146" s="41"/>
      <c r="C146" s="222" t="s">
        <v>384</v>
      </c>
      <c r="D146" s="222" t="s">
        <v>141</v>
      </c>
      <c r="E146" s="223" t="s">
        <v>973</v>
      </c>
      <c r="F146" s="224" t="s">
        <v>974</v>
      </c>
      <c r="G146" s="225" t="s">
        <v>685</v>
      </c>
      <c r="H146" s="226">
        <v>1</v>
      </c>
      <c r="I146" s="227"/>
      <c r="J146" s="228">
        <f>ROUND(I146*H146,2)</f>
        <v>0</v>
      </c>
      <c r="K146" s="224" t="s">
        <v>30</v>
      </c>
      <c r="L146" s="46"/>
      <c r="M146" s="229" t="s">
        <v>30</v>
      </c>
      <c r="N146" s="230" t="s">
        <v>47</v>
      </c>
      <c r="O146" s="86"/>
      <c r="P146" s="231">
        <f>O146*H146</f>
        <v>0</v>
      </c>
      <c r="Q146" s="231">
        <v>0</v>
      </c>
      <c r="R146" s="231">
        <f>Q146*H146</f>
        <v>0</v>
      </c>
      <c r="S146" s="231">
        <v>0</v>
      </c>
      <c r="T146" s="232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33" t="s">
        <v>146</v>
      </c>
      <c r="AT146" s="233" t="s">
        <v>141</v>
      </c>
      <c r="AU146" s="233" t="s">
        <v>87</v>
      </c>
      <c r="AY146" s="18" t="s">
        <v>139</v>
      </c>
      <c r="BE146" s="234">
        <f>IF(N146="základní",J146,0)</f>
        <v>0</v>
      </c>
      <c r="BF146" s="234">
        <f>IF(N146="snížená",J146,0)</f>
        <v>0</v>
      </c>
      <c r="BG146" s="234">
        <f>IF(N146="zákl. přenesená",J146,0)</f>
        <v>0</v>
      </c>
      <c r="BH146" s="234">
        <f>IF(N146="sníž. přenesená",J146,0)</f>
        <v>0</v>
      </c>
      <c r="BI146" s="234">
        <f>IF(N146="nulová",J146,0)</f>
        <v>0</v>
      </c>
      <c r="BJ146" s="18" t="s">
        <v>84</v>
      </c>
      <c r="BK146" s="234">
        <f>ROUND(I146*H146,2)</f>
        <v>0</v>
      </c>
      <c r="BL146" s="18" t="s">
        <v>146</v>
      </c>
      <c r="BM146" s="233" t="s">
        <v>1159</v>
      </c>
    </row>
    <row r="147" s="12" customFormat="1" ht="22.8" customHeight="1">
      <c r="A147" s="12"/>
      <c r="B147" s="206"/>
      <c r="C147" s="207"/>
      <c r="D147" s="208" t="s">
        <v>75</v>
      </c>
      <c r="E147" s="220" t="s">
        <v>976</v>
      </c>
      <c r="F147" s="220" t="s">
        <v>977</v>
      </c>
      <c r="G147" s="207"/>
      <c r="H147" s="207"/>
      <c r="I147" s="210"/>
      <c r="J147" s="221">
        <f>BK147</f>
        <v>0</v>
      </c>
      <c r="K147" s="207"/>
      <c r="L147" s="212"/>
      <c r="M147" s="213"/>
      <c r="N147" s="214"/>
      <c r="O147" s="214"/>
      <c r="P147" s="215">
        <f>SUM(P148:P199)</f>
        <v>0</v>
      </c>
      <c r="Q147" s="214"/>
      <c r="R147" s="215">
        <f>SUM(R148:R199)</f>
        <v>0</v>
      </c>
      <c r="S147" s="214"/>
      <c r="T147" s="216">
        <f>SUM(T148:T199)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7" t="s">
        <v>155</v>
      </c>
      <c r="AT147" s="218" t="s">
        <v>75</v>
      </c>
      <c r="AU147" s="218" t="s">
        <v>84</v>
      </c>
      <c r="AY147" s="217" t="s">
        <v>139</v>
      </c>
      <c r="BK147" s="219">
        <f>SUM(BK148:BK199)</f>
        <v>0</v>
      </c>
    </row>
    <row r="148" s="2" customFormat="1" ht="16.5" customHeight="1">
      <c r="A148" s="40"/>
      <c r="B148" s="41"/>
      <c r="C148" s="222" t="s">
        <v>388</v>
      </c>
      <c r="D148" s="222" t="s">
        <v>141</v>
      </c>
      <c r="E148" s="223" t="s">
        <v>978</v>
      </c>
      <c r="F148" s="224" t="s">
        <v>979</v>
      </c>
      <c r="G148" s="225" t="s">
        <v>980</v>
      </c>
      <c r="H148" s="226">
        <v>0.02</v>
      </c>
      <c r="I148" s="227"/>
      <c r="J148" s="228">
        <f>ROUND(I148*H148,2)</f>
        <v>0</v>
      </c>
      <c r="K148" s="224" t="s">
        <v>30</v>
      </c>
      <c r="L148" s="46"/>
      <c r="M148" s="229" t="s">
        <v>30</v>
      </c>
      <c r="N148" s="230" t="s">
        <v>47</v>
      </c>
      <c r="O148" s="86"/>
      <c r="P148" s="231">
        <f>O148*H148</f>
        <v>0</v>
      </c>
      <c r="Q148" s="231">
        <v>0</v>
      </c>
      <c r="R148" s="231">
        <f>Q148*H148</f>
        <v>0</v>
      </c>
      <c r="S148" s="231">
        <v>0</v>
      </c>
      <c r="T148" s="232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33" t="s">
        <v>146</v>
      </c>
      <c r="AT148" s="233" t="s">
        <v>141</v>
      </c>
      <c r="AU148" s="233" t="s">
        <v>87</v>
      </c>
      <c r="AY148" s="18" t="s">
        <v>139</v>
      </c>
      <c r="BE148" s="234">
        <f>IF(N148="základní",J148,0)</f>
        <v>0</v>
      </c>
      <c r="BF148" s="234">
        <f>IF(N148="snížená",J148,0)</f>
        <v>0</v>
      </c>
      <c r="BG148" s="234">
        <f>IF(N148="zákl. přenesená",J148,0)</f>
        <v>0</v>
      </c>
      <c r="BH148" s="234">
        <f>IF(N148="sníž. přenesená",J148,0)</f>
        <v>0</v>
      </c>
      <c r="BI148" s="234">
        <f>IF(N148="nulová",J148,0)</f>
        <v>0</v>
      </c>
      <c r="BJ148" s="18" t="s">
        <v>84</v>
      </c>
      <c r="BK148" s="234">
        <f>ROUND(I148*H148,2)</f>
        <v>0</v>
      </c>
      <c r="BL148" s="18" t="s">
        <v>146</v>
      </c>
      <c r="BM148" s="233" t="s">
        <v>586</v>
      </c>
    </row>
    <row r="149" s="15" customFormat="1">
      <c r="A149" s="15"/>
      <c r="B149" s="258"/>
      <c r="C149" s="259"/>
      <c r="D149" s="237" t="s">
        <v>148</v>
      </c>
      <c r="E149" s="260" t="s">
        <v>30</v>
      </c>
      <c r="F149" s="261" t="s">
        <v>1160</v>
      </c>
      <c r="G149" s="259"/>
      <c r="H149" s="260" t="s">
        <v>30</v>
      </c>
      <c r="I149" s="262"/>
      <c r="J149" s="259"/>
      <c r="K149" s="259"/>
      <c r="L149" s="263"/>
      <c r="M149" s="264"/>
      <c r="N149" s="265"/>
      <c r="O149" s="265"/>
      <c r="P149" s="265"/>
      <c r="Q149" s="265"/>
      <c r="R149" s="265"/>
      <c r="S149" s="265"/>
      <c r="T149" s="266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67" t="s">
        <v>148</v>
      </c>
      <c r="AU149" s="267" t="s">
        <v>87</v>
      </c>
      <c r="AV149" s="15" t="s">
        <v>84</v>
      </c>
      <c r="AW149" s="15" t="s">
        <v>37</v>
      </c>
      <c r="AX149" s="15" t="s">
        <v>76</v>
      </c>
      <c r="AY149" s="267" t="s">
        <v>139</v>
      </c>
    </row>
    <row r="150" s="13" customFormat="1">
      <c r="A150" s="13"/>
      <c r="B150" s="235"/>
      <c r="C150" s="236"/>
      <c r="D150" s="237" t="s">
        <v>148</v>
      </c>
      <c r="E150" s="238" t="s">
        <v>30</v>
      </c>
      <c r="F150" s="239" t="s">
        <v>1161</v>
      </c>
      <c r="G150" s="236"/>
      <c r="H150" s="240">
        <v>0.02</v>
      </c>
      <c r="I150" s="241"/>
      <c r="J150" s="236"/>
      <c r="K150" s="236"/>
      <c r="L150" s="242"/>
      <c r="M150" s="243"/>
      <c r="N150" s="244"/>
      <c r="O150" s="244"/>
      <c r="P150" s="244"/>
      <c r="Q150" s="244"/>
      <c r="R150" s="244"/>
      <c r="S150" s="244"/>
      <c r="T150" s="24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6" t="s">
        <v>148</v>
      </c>
      <c r="AU150" s="246" t="s">
        <v>87</v>
      </c>
      <c r="AV150" s="13" t="s">
        <v>87</v>
      </c>
      <c r="AW150" s="13" t="s">
        <v>37</v>
      </c>
      <c r="AX150" s="13" t="s">
        <v>76</v>
      </c>
      <c r="AY150" s="246" t="s">
        <v>139</v>
      </c>
    </row>
    <row r="151" s="14" customFormat="1">
      <c r="A151" s="14"/>
      <c r="B151" s="247"/>
      <c r="C151" s="248"/>
      <c r="D151" s="237" t="s">
        <v>148</v>
      </c>
      <c r="E151" s="249" t="s">
        <v>30</v>
      </c>
      <c r="F151" s="250" t="s">
        <v>150</v>
      </c>
      <c r="G151" s="248"/>
      <c r="H151" s="251">
        <v>0.02</v>
      </c>
      <c r="I151" s="252"/>
      <c r="J151" s="248"/>
      <c r="K151" s="248"/>
      <c r="L151" s="253"/>
      <c r="M151" s="254"/>
      <c r="N151" s="255"/>
      <c r="O151" s="255"/>
      <c r="P151" s="255"/>
      <c r="Q151" s="255"/>
      <c r="R151" s="255"/>
      <c r="S151" s="255"/>
      <c r="T151" s="256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7" t="s">
        <v>148</v>
      </c>
      <c r="AU151" s="257" t="s">
        <v>87</v>
      </c>
      <c r="AV151" s="14" t="s">
        <v>146</v>
      </c>
      <c r="AW151" s="14" t="s">
        <v>37</v>
      </c>
      <c r="AX151" s="14" t="s">
        <v>84</v>
      </c>
      <c r="AY151" s="257" t="s">
        <v>139</v>
      </c>
    </row>
    <row r="152" s="2" customFormat="1" ht="16.5" customHeight="1">
      <c r="A152" s="40"/>
      <c r="B152" s="41"/>
      <c r="C152" s="222" t="s">
        <v>392</v>
      </c>
      <c r="D152" s="222" t="s">
        <v>141</v>
      </c>
      <c r="E152" s="223" t="s">
        <v>982</v>
      </c>
      <c r="F152" s="224" t="s">
        <v>983</v>
      </c>
      <c r="G152" s="225" t="s">
        <v>967</v>
      </c>
      <c r="H152" s="226">
        <v>1</v>
      </c>
      <c r="I152" s="227"/>
      <c r="J152" s="228">
        <f>ROUND(I152*H152,2)</f>
        <v>0</v>
      </c>
      <c r="K152" s="224" t="s">
        <v>30</v>
      </c>
      <c r="L152" s="46"/>
      <c r="M152" s="229" t="s">
        <v>30</v>
      </c>
      <c r="N152" s="230" t="s">
        <v>47</v>
      </c>
      <c r="O152" s="86"/>
      <c r="P152" s="231">
        <f>O152*H152</f>
        <v>0</v>
      </c>
      <c r="Q152" s="231">
        <v>0</v>
      </c>
      <c r="R152" s="231">
        <f>Q152*H152</f>
        <v>0</v>
      </c>
      <c r="S152" s="231">
        <v>0</v>
      </c>
      <c r="T152" s="232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33" t="s">
        <v>146</v>
      </c>
      <c r="AT152" s="233" t="s">
        <v>141</v>
      </c>
      <c r="AU152" s="233" t="s">
        <v>87</v>
      </c>
      <c r="AY152" s="18" t="s">
        <v>139</v>
      </c>
      <c r="BE152" s="234">
        <f>IF(N152="základní",J152,0)</f>
        <v>0</v>
      </c>
      <c r="BF152" s="234">
        <f>IF(N152="snížená",J152,0)</f>
        <v>0</v>
      </c>
      <c r="BG152" s="234">
        <f>IF(N152="zákl. přenesená",J152,0)</f>
        <v>0</v>
      </c>
      <c r="BH152" s="234">
        <f>IF(N152="sníž. přenesená",J152,0)</f>
        <v>0</v>
      </c>
      <c r="BI152" s="234">
        <f>IF(N152="nulová",J152,0)</f>
        <v>0</v>
      </c>
      <c r="BJ152" s="18" t="s">
        <v>84</v>
      </c>
      <c r="BK152" s="234">
        <f>ROUND(I152*H152,2)</f>
        <v>0</v>
      </c>
      <c r="BL152" s="18" t="s">
        <v>146</v>
      </c>
      <c r="BM152" s="233" t="s">
        <v>596</v>
      </c>
    </row>
    <row r="153" s="2" customFormat="1" ht="16.5" customHeight="1">
      <c r="A153" s="40"/>
      <c r="B153" s="41"/>
      <c r="C153" s="222" t="s">
        <v>398</v>
      </c>
      <c r="D153" s="222" t="s">
        <v>141</v>
      </c>
      <c r="E153" s="223" t="s">
        <v>984</v>
      </c>
      <c r="F153" s="224" t="s">
        <v>985</v>
      </c>
      <c r="G153" s="225" t="s">
        <v>144</v>
      </c>
      <c r="H153" s="226">
        <v>1.75</v>
      </c>
      <c r="I153" s="227"/>
      <c r="J153" s="228">
        <f>ROUND(I153*H153,2)</f>
        <v>0</v>
      </c>
      <c r="K153" s="224" t="s">
        <v>30</v>
      </c>
      <c r="L153" s="46"/>
      <c r="M153" s="229" t="s">
        <v>30</v>
      </c>
      <c r="N153" s="230" t="s">
        <v>47</v>
      </c>
      <c r="O153" s="86"/>
      <c r="P153" s="231">
        <f>O153*H153</f>
        <v>0</v>
      </c>
      <c r="Q153" s="231">
        <v>0</v>
      </c>
      <c r="R153" s="231">
        <f>Q153*H153</f>
        <v>0</v>
      </c>
      <c r="S153" s="231">
        <v>0</v>
      </c>
      <c r="T153" s="232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33" t="s">
        <v>146</v>
      </c>
      <c r="AT153" s="233" t="s">
        <v>141</v>
      </c>
      <c r="AU153" s="233" t="s">
        <v>87</v>
      </c>
      <c r="AY153" s="18" t="s">
        <v>139</v>
      </c>
      <c r="BE153" s="234">
        <f>IF(N153="základní",J153,0)</f>
        <v>0</v>
      </c>
      <c r="BF153" s="234">
        <f>IF(N153="snížená",J153,0)</f>
        <v>0</v>
      </c>
      <c r="BG153" s="234">
        <f>IF(N153="zákl. přenesená",J153,0)</f>
        <v>0</v>
      </c>
      <c r="BH153" s="234">
        <f>IF(N153="sníž. přenesená",J153,0)</f>
        <v>0</v>
      </c>
      <c r="BI153" s="234">
        <f>IF(N153="nulová",J153,0)</f>
        <v>0</v>
      </c>
      <c r="BJ153" s="18" t="s">
        <v>84</v>
      </c>
      <c r="BK153" s="234">
        <f>ROUND(I153*H153,2)</f>
        <v>0</v>
      </c>
      <c r="BL153" s="18" t="s">
        <v>146</v>
      </c>
      <c r="BM153" s="233" t="s">
        <v>606</v>
      </c>
    </row>
    <row r="154" s="15" customFormat="1">
      <c r="A154" s="15"/>
      <c r="B154" s="258"/>
      <c r="C154" s="259"/>
      <c r="D154" s="237" t="s">
        <v>148</v>
      </c>
      <c r="E154" s="260" t="s">
        <v>30</v>
      </c>
      <c r="F154" s="261" t="s">
        <v>1162</v>
      </c>
      <c r="G154" s="259"/>
      <c r="H154" s="260" t="s">
        <v>30</v>
      </c>
      <c r="I154" s="262"/>
      <c r="J154" s="259"/>
      <c r="K154" s="259"/>
      <c r="L154" s="263"/>
      <c r="M154" s="264"/>
      <c r="N154" s="265"/>
      <c r="O154" s="265"/>
      <c r="P154" s="265"/>
      <c r="Q154" s="265"/>
      <c r="R154" s="265"/>
      <c r="S154" s="265"/>
      <c r="T154" s="266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67" t="s">
        <v>148</v>
      </c>
      <c r="AU154" s="267" t="s">
        <v>87</v>
      </c>
      <c r="AV154" s="15" t="s">
        <v>84</v>
      </c>
      <c r="AW154" s="15" t="s">
        <v>37</v>
      </c>
      <c r="AX154" s="15" t="s">
        <v>76</v>
      </c>
      <c r="AY154" s="267" t="s">
        <v>139</v>
      </c>
    </row>
    <row r="155" s="13" customFormat="1">
      <c r="A155" s="13"/>
      <c r="B155" s="235"/>
      <c r="C155" s="236"/>
      <c r="D155" s="237" t="s">
        <v>148</v>
      </c>
      <c r="E155" s="238" t="s">
        <v>30</v>
      </c>
      <c r="F155" s="239" t="s">
        <v>1163</v>
      </c>
      <c r="G155" s="236"/>
      <c r="H155" s="240">
        <v>1.75</v>
      </c>
      <c r="I155" s="241"/>
      <c r="J155" s="236"/>
      <c r="K155" s="236"/>
      <c r="L155" s="242"/>
      <c r="M155" s="243"/>
      <c r="N155" s="244"/>
      <c r="O155" s="244"/>
      <c r="P155" s="244"/>
      <c r="Q155" s="244"/>
      <c r="R155" s="244"/>
      <c r="S155" s="244"/>
      <c r="T155" s="24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6" t="s">
        <v>148</v>
      </c>
      <c r="AU155" s="246" t="s">
        <v>87</v>
      </c>
      <c r="AV155" s="13" t="s">
        <v>87</v>
      </c>
      <c r="AW155" s="13" t="s">
        <v>37</v>
      </c>
      <c r="AX155" s="13" t="s">
        <v>76</v>
      </c>
      <c r="AY155" s="246" t="s">
        <v>139</v>
      </c>
    </row>
    <row r="156" s="14" customFormat="1">
      <c r="A156" s="14"/>
      <c r="B156" s="247"/>
      <c r="C156" s="248"/>
      <c r="D156" s="237" t="s">
        <v>148</v>
      </c>
      <c r="E156" s="249" t="s">
        <v>30</v>
      </c>
      <c r="F156" s="250" t="s">
        <v>150</v>
      </c>
      <c r="G156" s="248"/>
      <c r="H156" s="251">
        <v>1.75</v>
      </c>
      <c r="I156" s="252"/>
      <c r="J156" s="248"/>
      <c r="K156" s="248"/>
      <c r="L156" s="253"/>
      <c r="M156" s="254"/>
      <c r="N156" s="255"/>
      <c r="O156" s="255"/>
      <c r="P156" s="255"/>
      <c r="Q156" s="255"/>
      <c r="R156" s="255"/>
      <c r="S156" s="255"/>
      <c r="T156" s="256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7" t="s">
        <v>148</v>
      </c>
      <c r="AU156" s="257" t="s">
        <v>87</v>
      </c>
      <c r="AV156" s="14" t="s">
        <v>146</v>
      </c>
      <c r="AW156" s="14" t="s">
        <v>37</v>
      </c>
      <c r="AX156" s="14" t="s">
        <v>84</v>
      </c>
      <c r="AY156" s="257" t="s">
        <v>139</v>
      </c>
    </row>
    <row r="157" s="2" customFormat="1" ht="16.5" customHeight="1">
      <c r="A157" s="40"/>
      <c r="B157" s="41"/>
      <c r="C157" s="222" t="s">
        <v>404</v>
      </c>
      <c r="D157" s="222" t="s">
        <v>141</v>
      </c>
      <c r="E157" s="223" t="s">
        <v>990</v>
      </c>
      <c r="F157" s="224" t="s">
        <v>991</v>
      </c>
      <c r="G157" s="225" t="s">
        <v>197</v>
      </c>
      <c r="H157" s="226">
        <v>1.23</v>
      </c>
      <c r="I157" s="227"/>
      <c r="J157" s="228">
        <f>ROUND(I157*H157,2)</f>
        <v>0</v>
      </c>
      <c r="K157" s="224" t="s">
        <v>30</v>
      </c>
      <c r="L157" s="46"/>
      <c r="M157" s="229" t="s">
        <v>30</v>
      </c>
      <c r="N157" s="230" t="s">
        <v>47</v>
      </c>
      <c r="O157" s="86"/>
      <c r="P157" s="231">
        <f>O157*H157</f>
        <v>0</v>
      </c>
      <c r="Q157" s="231">
        <v>0</v>
      </c>
      <c r="R157" s="231">
        <f>Q157*H157</f>
        <v>0</v>
      </c>
      <c r="S157" s="231">
        <v>0</v>
      </c>
      <c r="T157" s="232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33" t="s">
        <v>146</v>
      </c>
      <c r="AT157" s="233" t="s">
        <v>141</v>
      </c>
      <c r="AU157" s="233" t="s">
        <v>87</v>
      </c>
      <c r="AY157" s="18" t="s">
        <v>139</v>
      </c>
      <c r="BE157" s="234">
        <f>IF(N157="základní",J157,0)</f>
        <v>0</v>
      </c>
      <c r="BF157" s="234">
        <f>IF(N157="snížená",J157,0)</f>
        <v>0</v>
      </c>
      <c r="BG157" s="234">
        <f>IF(N157="zákl. přenesená",J157,0)</f>
        <v>0</v>
      </c>
      <c r="BH157" s="234">
        <f>IF(N157="sníž. přenesená",J157,0)</f>
        <v>0</v>
      </c>
      <c r="BI157" s="234">
        <f>IF(N157="nulová",J157,0)</f>
        <v>0</v>
      </c>
      <c r="BJ157" s="18" t="s">
        <v>84</v>
      </c>
      <c r="BK157" s="234">
        <f>ROUND(I157*H157,2)</f>
        <v>0</v>
      </c>
      <c r="BL157" s="18" t="s">
        <v>146</v>
      </c>
      <c r="BM157" s="233" t="s">
        <v>614</v>
      </c>
    </row>
    <row r="158" s="15" customFormat="1">
      <c r="A158" s="15"/>
      <c r="B158" s="258"/>
      <c r="C158" s="259"/>
      <c r="D158" s="237" t="s">
        <v>148</v>
      </c>
      <c r="E158" s="260" t="s">
        <v>30</v>
      </c>
      <c r="F158" s="261" t="s">
        <v>1164</v>
      </c>
      <c r="G158" s="259"/>
      <c r="H158" s="260" t="s">
        <v>30</v>
      </c>
      <c r="I158" s="262"/>
      <c r="J158" s="259"/>
      <c r="K158" s="259"/>
      <c r="L158" s="263"/>
      <c r="M158" s="264"/>
      <c r="N158" s="265"/>
      <c r="O158" s="265"/>
      <c r="P158" s="265"/>
      <c r="Q158" s="265"/>
      <c r="R158" s="265"/>
      <c r="S158" s="265"/>
      <c r="T158" s="266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7" t="s">
        <v>148</v>
      </c>
      <c r="AU158" s="267" t="s">
        <v>87</v>
      </c>
      <c r="AV158" s="15" t="s">
        <v>84</v>
      </c>
      <c r="AW158" s="15" t="s">
        <v>37</v>
      </c>
      <c r="AX158" s="15" t="s">
        <v>76</v>
      </c>
      <c r="AY158" s="267" t="s">
        <v>139</v>
      </c>
    </row>
    <row r="159" s="13" customFormat="1">
      <c r="A159" s="13"/>
      <c r="B159" s="235"/>
      <c r="C159" s="236"/>
      <c r="D159" s="237" t="s">
        <v>148</v>
      </c>
      <c r="E159" s="238" t="s">
        <v>30</v>
      </c>
      <c r="F159" s="239" t="s">
        <v>1165</v>
      </c>
      <c r="G159" s="236"/>
      <c r="H159" s="240">
        <v>1.23</v>
      </c>
      <c r="I159" s="241"/>
      <c r="J159" s="236"/>
      <c r="K159" s="236"/>
      <c r="L159" s="242"/>
      <c r="M159" s="243"/>
      <c r="N159" s="244"/>
      <c r="O159" s="244"/>
      <c r="P159" s="244"/>
      <c r="Q159" s="244"/>
      <c r="R159" s="244"/>
      <c r="S159" s="244"/>
      <c r="T159" s="24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6" t="s">
        <v>148</v>
      </c>
      <c r="AU159" s="246" t="s">
        <v>87</v>
      </c>
      <c r="AV159" s="13" t="s">
        <v>87</v>
      </c>
      <c r="AW159" s="13" t="s">
        <v>37</v>
      </c>
      <c r="AX159" s="13" t="s">
        <v>76</v>
      </c>
      <c r="AY159" s="246" t="s">
        <v>139</v>
      </c>
    </row>
    <row r="160" s="14" customFormat="1">
      <c r="A160" s="14"/>
      <c r="B160" s="247"/>
      <c r="C160" s="248"/>
      <c r="D160" s="237" t="s">
        <v>148</v>
      </c>
      <c r="E160" s="249" t="s">
        <v>30</v>
      </c>
      <c r="F160" s="250" t="s">
        <v>150</v>
      </c>
      <c r="G160" s="248"/>
      <c r="H160" s="251">
        <v>1.23</v>
      </c>
      <c r="I160" s="252"/>
      <c r="J160" s="248"/>
      <c r="K160" s="248"/>
      <c r="L160" s="253"/>
      <c r="M160" s="254"/>
      <c r="N160" s="255"/>
      <c r="O160" s="255"/>
      <c r="P160" s="255"/>
      <c r="Q160" s="255"/>
      <c r="R160" s="255"/>
      <c r="S160" s="255"/>
      <c r="T160" s="256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7" t="s">
        <v>148</v>
      </c>
      <c r="AU160" s="257" t="s">
        <v>87</v>
      </c>
      <c r="AV160" s="14" t="s">
        <v>146</v>
      </c>
      <c r="AW160" s="14" t="s">
        <v>37</v>
      </c>
      <c r="AX160" s="14" t="s">
        <v>84</v>
      </c>
      <c r="AY160" s="257" t="s">
        <v>139</v>
      </c>
    </row>
    <row r="161" s="2" customFormat="1" ht="16.5" customHeight="1">
      <c r="A161" s="40"/>
      <c r="B161" s="41"/>
      <c r="C161" s="222" t="s">
        <v>409</v>
      </c>
      <c r="D161" s="222" t="s">
        <v>141</v>
      </c>
      <c r="E161" s="223" t="s">
        <v>996</v>
      </c>
      <c r="F161" s="224" t="s">
        <v>997</v>
      </c>
      <c r="G161" s="225" t="s">
        <v>197</v>
      </c>
      <c r="H161" s="226">
        <v>0.34999999999999998</v>
      </c>
      <c r="I161" s="227"/>
      <c r="J161" s="228">
        <f>ROUND(I161*H161,2)</f>
        <v>0</v>
      </c>
      <c r="K161" s="224" t="s">
        <v>30</v>
      </c>
      <c r="L161" s="46"/>
      <c r="M161" s="229" t="s">
        <v>30</v>
      </c>
      <c r="N161" s="230" t="s">
        <v>47</v>
      </c>
      <c r="O161" s="86"/>
      <c r="P161" s="231">
        <f>O161*H161</f>
        <v>0</v>
      </c>
      <c r="Q161" s="231">
        <v>0</v>
      </c>
      <c r="R161" s="231">
        <f>Q161*H161</f>
        <v>0</v>
      </c>
      <c r="S161" s="231">
        <v>0</v>
      </c>
      <c r="T161" s="232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33" t="s">
        <v>146</v>
      </c>
      <c r="AT161" s="233" t="s">
        <v>141</v>
      </c>
      <c r="AU161" s="233" t="s">
        <v>87</v>
      </c>
      <c r="AY161" s="18" t="s">
        <v>139</v>
      </c>
      <c r="BE161" s="234">
        <f>IF(N161="základní",J161,0)</f>
        <v>0</v>
      </c>
      <c r="BF161" s="234">
        <f>IF(N161="snížená",J161,0)</f>
        <v>0</v>
      </c>
      <c r="BG161" s="234">
        <f>IF(N161="zákl. přenesená",J161,0)</f>
        <v>0</v>
      </c>
      <c r="BH161" s="234">
        <f>IF(N161="sníž. přenesená",J161,0)</f>
        <v>0</v>
      </c>
      <c r="BI161" s="234">
        <f>IF(N161="nulová",J161,0)</f>
        <v>0</v>
      </c>
      <c r="BJ161" s="18" t="s">
        <v>84</v>
      </c>
      <c r="BK161" s="234">
        <f>ROUND(I161*H161,2)</f>
        <v>0</v>
      </c>
      <c r="BL161" s="18" t="s">
        <v>146</v>
      </c>
      <c r="BM161" s="233" t="s">
        <v>623</v>
      </c>
    </row>
    <row r="162" s="15" customFormat="1">
      <c r="A162" s="15"/>
      <c r="B162" s="258"/>
      <c r="C162" s="259"/>
      <c r="D162" s="237" t="s">
        <v>148</v>
      </c>
      <c r="E162" s="260" t="s">
        <v>30</v>
      </c>
      <c r="F162" s="261" t="s">
        <v>1166</v>
      </c>
      <c r="G162" s="259"/>
      <c r="H162" s="260" t="s">
        <v>30</v>
      </c>
      <c r="I162" s="262"/>
      <c r="J162" s="259"/>
      <c r="K162" s="259"/>
      <c r="L162" s="263"/>
      <c r="M162" s="264"/>
      <c r="N162" s="265"/>
      <c r="O162" s="265"/>
      <c r="P162" s="265"/>
      <c r="Q162" s="265"/>
      <c r="R162" s="265"/>
      <c r="S162" s="265"/>
      <c r="T162" s="266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7" t="s">
        <v>148</v>
      </c>
      <c r="AU162" s="267" t="s">
        <v>87</v>
      </c>
      <c r="AV162" s="15" t="s">
        <v>84</v>
      </c>
      <c r="AW162" s="15" t="s">
        <v>37</v>
      </c>
      <c r="AX162" s="15" t="s">
        <v>76</v>
      </c>
      <c r="AY162" s="267" t="s">
        <v>139</v>
      </c>
    </row>
    <row r="163" s="13" customFormat="1">
      <c r="A163" s="13"/>
      <c r="B163" s="235"/>
      <c r="C163" s="236"/>
      <c r="D163" s="237" t="s">
        <v>148</v>
      </c>
      <c r="E163" s="238" t="s">
        <v>30</v>
      </c>
      <c r="F163" s="239" t="s">
        <v>1167</v>
      </c>
      <c r="G163" s="236"/>
      <c r="H163" s="240">
        <v>0.34999999999999998</v>
      </c>
      <c r="I163" s="241"/>
      <c r="J163" s="236"/>
      <c r="K163" s="236"/>
      <c r="L163" s="242"/>
      <c r="M163" s="243"/>
      <c r="N163" s="244"/>
      <c r="O163" s="244"/>
      <c r="P163" s="244"/>
      <c r="Q163" s="244"/>
      <c r="R163" s="244"/>
      <c r="S163" s="244"/>
      <c r="T163" s="24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6" t="s">
        <v>148</v>
      </c>
      <c r="AU163" s="246" t="s">
        <v>87</v>
      </c>
      <c r="AV163" s="13" t="s">
        <v>87</v>
      </c>
      <c r="AW163" s="13" t="s">
        <v>37</v>
      </c>
      <c r="AX163" s="13" t="s">
        <v>76</v>
      </c>
      <c r="AY163" s="246" t="s">
        <v>139</v>
      </c>
    </row>
    <row r="164" s="14" customFormat="1">
      <c r="A164" s="14"/>
      <c r="B164" s="247"/>
      <c r="C164" s="248"/>
      <c r="D164" s="237" t="s">
        <v>148</v>
      </c>
      <c r="E164" s="249" t="s">
        <v>30</v>
      </c>
      <c r="F164" s="250" t="s">
        <v>150</v>
      </c>
      <c r="G164" s="248"/>
      <c r="H164" s="251">
        <v>0.34999999999999998</v>
      </c>
      <c r="I164" s="252"/>
      <c r="J164" s="248"/>
      <c r="K164" s="248"/>
      <c r="L164" s="253"/>
      <c r="M164" s="254"/>
      <c r="N164" s="255"/>
      <c r="O164" s="255"/>
      <c r="P164" s="255"/>
      <c r="Q164" s="255"/>
      <c r="R164" s="255"/>
      <c r="S164" s="255"/>
      <c r="T164" s="256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7" t="s">
        <v>148</v>
      </c>
      <c r="AU164" s="257" t="s">
        <v>87</v>
      </c>
      <c r="AV164" s="14" t="s">
        <v>146</v>
      </c>
      <c r="AW164" s="14" t="s">
        <v>37</v>
      </c>
      <c r="AX164" s="14" t="s">
        <v>84</v>
      </c>
      <c r="AY164" s="257" t="s">
        <v>139</v>
      </c>
    </row>
    <row r="165" s="2" customFormat="1" ht="16.5" customHeight="1">
      <c r="A165" s="40"/>
      <c r="B165" s="41"/>
      <c r="C165" s="222" t="s">
        <v>181</v>
      </c>
      <c r="D165" s="222" t="s">
        <v>141</v>
      </c>
      <c r="E165" s="223" t="s">
        <v>999</v>
      </c>
      <c r="F165" s="224" t="s">
        <v>1000</v>
      </c>
      <c r="G165" s="225" t="s">
        <v>260</v>
      </c>
      <c r="H165" s="226">
        <v>0.67000000000000004</v>
      </c>
      <c r="I165" s="227"/>
      <c r="J165" s="228">
        <f>ROUND(I165*H165,2)</f>
        <v>0</v>
      </c>
      <c r="K165" s="224" t="s">
        <v>30</v>
      </c>
      <c r="L165" s="46"/>
      <c r="M165" s="229" t="s">
        <v>30</v>
      </c>
      <c r="N165" s="230" t="s">
        <v>47</v>
      </c>
      <c r="O165" s="86"/>
      <c r="P165" s="231">
        <f>O165*H165</f>
        <v>0</v>
      </c>
      <c r="Q165" s="231">
        <v>0</v>
      </c>
      <c r="R165" s="231">
        <f>Q165*H165</f>
        <v>0</v>
      </c>
      <c r="S165" s="231">
        <v>0</v>
      </c>
      <c r="T165" s="232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33" t="s">
        <v>146</v>
      </c>
      <c r="AT165" s="233" t="s">
        <v>141</v>
      </c>
      <c r="AU165" s="233" t="s">
        <v>87</v>
      </c>
      <c r="AY165" s="18" t="s">
        <v>139</v>
      </c>
      <c r="BE165" s="234">
        <f>IF(N165="základní",J165,0)</f>
        <v>0</v>
      </c>
      <c r="BF165" s="234">
        <f>IF(N165="snížená",J165,0)</f>
        <v>0</v>
      </c>
      <c r="BG165" s="234">
        <f>IF(N165="zákl. přenesená",J165,0)</f>
        <v>0</v>
      </c>
      <c r="BH165" s="234">
        <f>IF(N165="sníž. přenesená",J165,0)</f>
        <v>0</v>
      </c>
      <c r="BI165" s="234">
        <f>IF(N165="nulová",J165,0)</f>
        <v>0</v>
      </c>
      <c r="BJ165" s="18" t="s">
        <v>84</v>
      </c>
      <c r="BK165" s="234">
        <f>ROUND(I165*H165,2)</f>
        <v>0</v>
      </c>
      <c r="BL165" s="18" t="s">
        <v>146</v>
      </c>
      <c r="BM165" s="233" t="s">
        <v>632</v>
      </c>
    </row>
    <row r="166" s="15" customFormat="1">
      <c r="A166" s="15"/>
      <c r="B166" s="258"/>
      <c r="C166" s="259"/>
      <c r="D166" s="237" t="s">
        <v>148</v>
      </c>
      <c r="E166" s="260" t="s">
        <v>30</v>
      </c>
      <c r="F166" s="261" t="s">
        <v>1166</v>
      </c>
      <c r="G166" s="259"/>
      <c r="H166" s="260" t="s">
        <v>30</v>
      </c>
      <c r="I166" s="262"/>
      <c r="J166" s="259"/>
      <c r="K166" s="259"/>
      <c r="L166" s="263"/>
      <c r="M166" s="264"/>
      <c r="N166" s="265"/>
      <c r="O166" s="265"/>
      <c r="P166" s="265"/>
      <c r="Q166" s="265"/>
      <c r="R166" s="265"/>
      <c r="S166" s="265"/>
      <c r="T166" s="266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7" t="s">
        <v>148</v>
      </c>
      <c r="AU166" s="267" t="s">
        <v>87</v>
      </c>
      <c r="AV166" s="15" t="s">
        <v>84</v>
      </c>
      <c r="AW166" s="15" t="s">
        <v>37</v>
      </c>
      <c r="AX166" s="15" t="s">
        <v>76</v>
      </c>
      <c r="AY166" s="267" t="s">
        <v>139</v>
      </c>
    </row>
    <row r="167" s="13" customFormat="1">
      <c r="A167" s="13"/>
      <c r="B167" s="235"/>
      <c r="C167" s="236"/>
      <c r="D167" s="237" t="s">
        <v>148</v>
      </c>
      <c r="E167" s="238" t="s">
        <v>30</v>
      </c>
      <c r="F167" s="239" t="s">
        <v>1168</v>
      </c>
      <c r="G167" s="236"/>
      <c r="H167" s="240">
        <v>0.67000000000000004</v>
      </c>
      <c r="I167" s="241"/>
      <c r="J167" s="236"/>
      <c r="K167" s="236"/>
      <c r="L167" s="242"/>
      <c r="M167" s="243"/>
      <c r="N167" s="244"/>
      <c r="O167" s="244"/>
      <c r="P167" s="244"/>
      <c r="Q167" s="244"/>
      <c r="R167" s="244"/>
      <c r="S167" s="244"/>
      <c r="T167" s="24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6" t="s">
        <v>148</v>
      </c>
      <c r="AU167" s="246" t="s">
        <v>87</v>
      </c>
      <c r="AV167" s="13" t="s">
        <v>87</v>
      </c>
      <c r="AW167" s="13" t="s">
        <v>37</v>
      </c>
      <c r="AX167" s="13" t="s">
        <v>76</v>
      </c>
      <c r="AY167" s="246" t="s">
        <v>139</v>
      </c>
    </row>
    <row r="168" s="14" customFormat="1">
      <c r="A168" s="14"/>
      <c r="B168" s="247"/>
      <c r="C168" s="248"/>
      <c r="D168" s="237" t="s">
        <v>148</v>
      </c>
      <c r="E168" s="249" t="s">
        <v>30</v>
      </c>
      <c r="F168" s="250" t="s">
        <v>150</v>
      </c>
      <c r="G168" s="248"/>
      <c r="H168" s="251">
        <v>0.67000000000000004</v>
      </c>
      <c r="I168" s="252"/>
      <c r="J168" s="248"/>
      <c r="K168" s="248"/>
      <c r="L168" s="253"/>
      <c r="M168" s="254"/>
      <c r="N168" s="255"/>
      <c r="O168" s="255"/>
      <c r="P168" s="255"/>
      <c r="Q168" s="255"/>
      <c r="R168" s="255"/>
      <c r="S168" s="255"/>
      <c r="T168" s="256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7" t="s">
        <v>148</v>
      </c>
      <c r="AU168" s="257" t="s">
        <v>87</v>
      </c>
      <c r="AV168" s="14" t="s">
        <v>146</v>
      </c>
      <c r="AW168" s="14" t="s">
        <v>37</v>
      </c>
      <c r="AX168" s="14" t="s">
        <v>84</v>
      </c>
      <c r="AY168" s="257" t="s">
        <v>139</v>
      </c>
    </row>
    <row r="169" s="2" customFormat="1" ht="16.5" customHeight="1">
      <c r="A169" s="40"/>
      <c r="B169" s="41"/>
      <c r="C169" s="222" t="s">
        <v>418</v>
      </c>
      <c r="D169" s="222" t="s">
        <v>141</v>
      </c>
      <c r="E169" s="223" t="s">
        <v>1002</v>
      </c>
      <c r="F169" s="224" t="s">
        <v>1003</v>
      </c>
      <c r="G169" s="225" t="s">
        <v>980</v>
      </c>
      <c r="H169" s="226">
        <v>25</v>
      </c>
      <c r="I169" s="227"/>
      <c r="J169" s="228">
        <f>ROUND(I169*H169,2)</f>
        <v>0</v>
      </c>
      <c r="K169" s="224" t="s">
        <v>30</v>
      </c>
      <c r="L169" s="46"/>
      <c r="M169" s="229" t="s">
        <v>30</v>
      </c>
      <c r="N169" s="230" t="s">
        <v>47</v>
      </c>
      <c r="O169" s="86"/>
      <c r="P169" s="231">
        <f>O169*H169</f>
        <v>0</v>
      </c>
      <c r="Q169" s="231">
        <v>0</v>
      </c>
      <c r="R169" s="231">
        <f>Q169*H169</f>
        <v>0</v>
      </c>
      <c r="S169" s="231">
        <v>0</v>
      </c>
      <c r="T169" s="232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33" t="s">
        <v>146</v>
      </c>
      <c r="AT169" s="233" t="s">
        <v>141</v>
      </c>
      <c r="AU169" s="233" t="s">
        <v>87</v>
      </c>
      <c r="AY169" s="18" t="s">
        <v>139</v>
      </c>
      <c r="BE169" s="234">
        <f>IF(N169="základní",J169,0)</f>
        <v>0</v>
      </c>
      <c r="BF169" s="234">
        <f>IF(N169="snížená",J169,0)</f>
        <v>0</v>
      </c>
      <c r="BG169" s="234">
        <f>IF(N169="zákl. přenesená",J169,0)</f>
        <v>0</v>
      </c>
      <c r="BH169" s="234">
        <f>IF(N169="sníž. přenesená",J169,0)</f>
        <v>0</v>
      </c>
      <c r="BI169" s="234">
        <f>IF(N169="nulová",J169,0)</f>
        <v>0</v>
      </c>
      <c r="BJ169" s="18" t="s">
        <v>84</v>
      </c>
      <c r="BK169" s="234">
        <f>ROUND(I169*H169,2)</f>
        <v>0</v>
      </c>
      <c r="BL169" s="18" t="s">
        <v>146</v>
      </c>
      <c r="BM169" s="233" t="s">
        <v>641</v>
      </c>
    </row>
    <row r="170" s="15" customFormat="1">
      <c r="A170" s="15"/>
      <c r="B170" s="258"/>
      <c r="C170" s="259"/>
      <c r="D170" s="237" t="s">
        <v>148</v>
      </c>
      <c r="E170" s="260" t="s">
        <v>30</v>
      </c>
      <c r="F170" s="261" t="s">
        <v>1169</v>
      </c>
      <c r="G170" s="259"/>
      <c r="H170" s="260" t="s">
        <v>30</v>
      </c>
      <c r="I170" s="262"/>
      <c r="J170" s="259"/>
      <c r="K170" s="259"/>
      <c r="L170" s="263"/>
      <c r="M170" s="264"/>
      <c r="N170" s="265"/>
      <c r="O170" s="265"/>
      <c r="P170" s="265"/>
      <c r="Q170" s="265"/>
      <c r="R170" s="265"/>
      <c r="S170" s="265"/>
      <c r="T170" s="266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67" t="s">
        <v>148</v>
      </c>
      <c r="AU170" s="267" t="s">
        <v>87</v>
      </c>
      <c r="AV170" s="15" t="s">
        <v>84</v>
      </c>
      <c r="AW170" s="15" t="s">
        <v>37</v>
      </c>
      <c r="AX170" s="15" t="s">
        <v>76</v>
      </c>
      <c r="AY170" s="267" t="s">
        <v>139</v>
      </c>
    </row>
    <row r="171" s="13" customFormat="1">
      <c r="A171" s="13"/>
      <c r="B171" s="235"/>
      <c r="C171" s="236"/>
      <c r="D171" s="237" t="s">
        <v>148</v>
      </c>
      <c r="E171" s="238" t="s">
        <v>30</v>
      </c>
      <c r="F171" s="239" t="s">
        <v>283</v>
      </c>
      <c r="G171" s="236"/>
      <c r="H171" s="240">
        <v>25</v>
      </c>
      <c r="I171" s="241"/>
      <c r="J171" s="236"/>
      <c r="K171" s="236"/>
      <c r="L171" s="242"/>
      <c r="M171" s="243"/>
      <c r="N171" s="244"/>
      <c r="O171" s="244"/>
      <c r="P171" s="244"/>
      <c r="Q171" s="244"/>
      <c r="R171" s="244"/>
      <c r="S171" s="244"/>
      <c r="T171" s="24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6" t="s">
        <v>148</v>
      </c>
      <c r="AU171" s="246" t="s">
        <v>87</v>
      </c>
      <c r="AV171" s="13" t="s">
        <v>87</v>
      </c>
      <c r="AW171" s="13" t="s">
        <v>37</v>
      </c>
      <c r="AX171" s="13" t="s">
        <v>76</v>
      </c>
      <c r="AY171" s="246" t="s">
        <v>139</v>
      </c>
    </row>
    <row r="172" s="14" customFormat="1">
      <c r="A172" s="14"/>
      <c r="B172" s="247"/>
      <c r="C172" s="248"/>
      <c r="D172" s="237" t="s">
        <v>148</v>
      </c>
      <c r="E172" s="249" t="s">
        <v>30</v>
      </c>
      <c r="F172" s="250" t="s">
        <v>150</v>
      </c>
      <c r="G172" s="248"/>
      <c r="H172" s="251">
        <v>25</v>
      </c>
      <c r="I172" s="252"/>
      <c r="J172" s="248"/>
      <c r="K172" s="248"/>
      <c r="L172" s="253"/>
      <c r="M172" s="254"/>
      <c r="N172" s="255"/>
      <c r="O172" s="255"/>
      <c r="P172" s="255"/>
      <c r="Q172" s="255"/>
      <c r="R172" s="255"/>
      <c r="S172" s="255"/>
      <c r="T172" s="256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7" t="s">
        <v>148</v>
      </c>
      <c r="AU172" s="257" t="s">
        <v>87</v>
      </c>
      <c r="AV172" s="14" t="s">
        <v>146</v>
      </c>
      <c r="AW172" s="14" t="s">
        <v>37</v>
      </c>
      <c r="AX172" s="14" t="s">
        <v>84</v>
      </c>
      <c r="AY172" s="257" t="s">
        <v>139</v>
      </c>
    </row>
    <row r="173" s="2" customFormat="1" ht="16.5" customHeight="1">
      <c r="A173" s="40"/>
      <c r="B173" s="41"/>
      <c r="C173" s="222" t="s">
        <v>423</v>
      </c>
      <c r="D173" s="222" t="s">
        <v>141</v>
      </c>
      <c r="E173" s="223" t="s">
        <v>1005</v>
      </c>
      <c r="F173" s="224" t="s">
        <v>1170</v>
      </c>
      <c r="G173" s="225" t="s">
        <v>185</v>
      </c>
      <c r="H173" s="226">
        <v>5</v>
      </c>
      <c r="I173" s="227"/>
      <c r="J173" s="228">
        <f>ROUND(I173*H173,2)</f>
        <v>0</v>
      </c>
      <c r="K173" s="224" t="s">
        <v>30</v>
      </c>
      <c r="L173" s="46"/>
      <c r="M173" s="229" t="s">
        <v>30</v>
      </c>
      <c r="N173" s="230" t="s">
        <v>47</v>
      </c>
      <c r="O173" s="86"/>
      <c r="P173" s="231">
        <f>O173*H173</f>
        <v>0</v>
      </c>
      <c r="Q173" s="231">
        <v>0</v>
      </c>
      <c r="R173" s="231">
        <f>Q173*H173</f>
        <v>0</v>
      </c>
      <c r="S173" s="231">
        <v>0</v>
      </c>
      <c r="T173" s="232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33" t="s">
        <v>146</v>
      </c>
      <c r="AT173" s="233" t="s">
        <v>141</v>
      </c>
      <c r="AU173" s="233" t="s">
        <v>87</v>
      </c>
      <c r="AY173" s="18" t="s">
        <v>139</v>
      </c>
      <c r="BE173" s="234">
        <f>IF(N173="základní",J173,0)</f>
        <v>0</v>
      </c>
      <c r="BF173" s="234">
        <f>IF(N173="snížená",J173,0)</f>
        <v>0</v>
      </c>
      <c r="BG173" s="234">
        <f>IF(N173="zákl. přenesená",J173,0)</f>
        <v>0</v>
      </c>
      <c r="BH173" s="234">
        <f>IF(N173="sníž. přenesená",J173,0)</f>
        <v>0</v>
      </c>
      <c r="BI173" s="234">
        <f>IF(N173="nulová",J173,0)</f>
        <v>0</v>
      </c>
      <c r="BJ173" s="18" t="s">
        <v>84</v>
      </c>
      <c r="BK173" s="234">
        <f>ROUND(I173*H173,2)</f>
        <v>0</v>
      </c>
      <c r="BL173" s="18" t="s">
        <v>146</v>
      </c>
      <c r="BM173" s="233" t="s">
        <v>649</v>
      </c>
    </row>
    <row r="174" s="15" customFormat="1">
      <c r="A174" s="15"/>
      <c r="B174" s="258"/>
      <c r="C174" s="259"/>
      <c r="D174" s="237" t="s">
        <v>148</v>
      </c>
      <c r="E174" s="260" t="s">
        <v>30</v>
      </c>
      <c r="F174" s="261" t="s">
        <v>1171</v>
      </c>
      <c r="G174" s="259"/>
      <c r="H174" s="260" t="s">
        <v>30</v>
      </c>
      <c r="I174" s="262"/>
      <c r="J174" s="259"/>
      <c r="K174" s="259"/>
      <c r="L174" s="263"/>
      <c r="M174" s="264"/>
      <c r="N174" s="265"/>
      <c r="O174" s="265"/>
      <c r="P174" s="265"/>
      <c r="Q174" s="265"/>
      <c r="R174" s="265"/>
      <c r="S174" s="265"/>
      <c r="T174" s="266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67" t="s">
        <v>148</v>
      </c>
      <c r="AU174" s="267" t="s">
        <v>87</v>
      </c>
      <c r="AV174" s="15" t="s">
        <v>84</v>
      </c>
      <c r="AW174" s="15" t="s">
        <v>37</v>
      </c>
      <c r="AX174" s="15" t="s">
        <v>76</v>
      </c>
      <c r="AY174" s="267" t="s">
        <v>139</v>
      </c>
    </row>
    <row r="175" s="13" customFormat="1">
      <c r="A175" s="13"/>
      <c r="B175" s="235"/>
      <c r="C175" s="236"/>
      <c r="D175" s="237" t="s">
        <v>148</v>
      </c>
      <c r="E175" s="238" t="s">
        <v>30</v>
      </c>
      <c r="F175" s="239" t="s">
        <v>164</v>
      </c>
      <c r="G175" s="236"/>
      <c r="H175" s="240">
        <v>5</v>
      </c>
      <c r="I175" s="241"/>
      <c r="J175" s="236"/>
      <c r="K175" s="236"/>
      <c r="L175" s="242"/>
      <c r="M175" s="243"/>
      <c r="N175" s="244"/>
      <c r="O175" s="244"/>
      <c r="P175" s="244"/>
      <c r="Q175" s="244"/>
      <c r="R175" s="244"/>
      <c r="S175" s="244"/>
      <c r="T175" s="24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6" t="s">
        <v>148</v>
      </c>
      <c r="AU175" s="246" t="s">
        <v>87</v>
      </c>
      <c r="AV175" s="13" t="s">
        <v>87</v>
      </c>
      <c r="AW175" s="13" t="s">
        <v>37</v>
      </c>
      <c r="AX175" s="13" t="s">
        <v>76</v>
      </c>
      <c r="AY175" s="246" t="s">
        <v>139</v>
      </c>
    </row>
    <row r="176" s="14" customFormat="1">
      <c r="A176" s="14"/>
      <c r="B176" s="247"/>
      <c r="C176" s="248"/>
      <c r="D176" s="237" t="s">
        <v>148</v>
      </c>
      <c r="E176" s="249" t="s">
        <v>30</v>
      </c>
      <c r="F176" s="250" t="s">
        <v>150</v>
      </c>
      <c r="G176" s="248"/>
      <c r="H176" s="251">
        <v>5</v>
      </c>
      <c r="I176" s="252"/>
      <c r="J176" s="248"/>
      <c r="K176" s="248"/>
      <c r="L176" s="253"/>
      <c r="M176" s="254"/>
      <c r="N176" s="255"/>
      <c r="O176" s="255"/>
      <c r="P176" s="255"/>
      <c r="Q176" s="255"/>
      <c r="R176" s="255"/>
      <c r="S176" s="255"/>
      <c r="T176" s="256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7" t="s">
        <v>148</v>
      </c>
      <c r="AU176" s="257" t="s">
        <v>87</v>
      </c>
      <c r="AV176" s="14" t="s">
        <v>146</v>
      </c>
      <c r="AW176" s="14" t="s">
        <v>37</v>
      </c>
      <c r="AX176" s="14" t="s">
        <v>84</v>
      </c>
      <c r="AY176" s="257" t="s">
        <v>139</v>
      </c>
    </row>
    <row r="177" s="2" customFormat="1" ht="16.5" customHeight="1">
      <c r="A177" s="40"/>
      <c r="B177" s="41"/>
      <c r="C177" s="222" t="s">
        <v>428</v>
      </c>
      <c r="D177" s="222" t="s">
        <v>141</v>
      </c>
      <c r="E177" s="223" t="s">
        <v>1009</v>
      </c>
      <c r="F177" s="224" t="s">
        <v>1010</v>
      </c>
      <c r="G177" s="225" t="s">
        <v>185</v>
      </c>
      <c r="H177" s="226">
        <v>6</v>
      </c>
      <c r="I177" s="227"/>
      <c r="J177" s="228">
        <f>ROUND(I177*H177,2)</f>
        <v>0</v>
      </c>
      <c r="K177" s="224" t="s">
        <v>30</v>
      </c>
      <c r="L177" s="46"/>
      <c r="M177" s="229" t="s">
        <v>30</v>
      </c>
      <c r="N177" s="230" t="s">
        <v>47</v>
      </c>
      <c r="O177" s="86"/>
      <c r="P177" s="231">
        <f>O177*H177</f>
        <v>0</v>
      </c>
      <c r="Q177" s="231">
        <v>0</v>
      </c>
      <c r="R177" s="231">
        <f>Q177*H177</f>
        <v>0</v>
      </c>
      <c r="S177" s="231">
        <v>0</v>
      </c>
      <c r="T177" s="232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33" t="s">
        <v>146</v>
      </c>
      <c r="AT177" s="233" t="s">
        <v>141</v>
      </c>
      <c r="AU177" s="233" t="s">
        <v>87</v>
      </c>
      <c r="AY177" s="18" t="s">
        <v>139</v>
      </c>
      <c r="BE177" s="234">
        <f>IF(N177="základní",J177,0)</f>
        <v>0</v>
      </c>
      <c r="BF177" s="234">
        <f>IF(N177="snížená",J177,0)</f>
        <v>0</v>
      </c>
      <c r="BG177" s="234">
        <f>IF(N177="zákl. přenesená",J177,0)</f>
        <v>0</v>
      </c>
      <c r="BH177" s="234">
        <f>IF(N177="sníž. přenesená",J177,0)</f>
        <v>0</v>
      </c>
      <c r="BI177" s="234">
        <f>IF(N177="nulová",J177,0)</f>
        <v>0</v>
      </c>
      <c r="BJ177" s="18" t="s">
        <v>84</v>
      </c>
      <c r="BK177" s="234">
        <f>ROUND(I177*H177,2)</f>
        <v>0</v>
      </c>
      <c r="BL177" s="18" t="s">
        <v>146</v>
      </c>
      <c r="BM177" s="233" t="s">
        <v>658</v>
      </c>
    </row>
    <row r="178" s="15" customFormat="1">
      <c r="A178" s="15"/>
      <c r="B178" s="258"/>
      <c r="C178" s="259"/>
      <c r="D178" s="237" t="s">
        <v>148</v>
      </c>
      <c r="E178" s="260" t="s">
        <v>30</v>
      </c>
      <c r="F178" s="261" t="s">
        <v>1172</v>
      </c>
      <c r="G178" s="259"/>
      <c r="H178" s="260" t="s">
        <v>30</v>
      </c>
      <c r="I178" s="262"/>
      <c r="J178" s="259"/>
      <c r="K178" s="259"/>
      <c r="L178" s="263"/>
      <c r="M178" s="264"/>
      <c r="N178" s="265"/>
      <c r="O178" s="265"/>
      <c r="P178" s="265"/>
      <c r="Q178" s="265"/>
      <c r="R178" s="265"/>
      <c r="S178" s="265"/>
      <c r="T178" s="266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67" t="s">
        <v>148</v>
      </c>
      <c r="AU178" s="267" t="s">
        <v>87</v>
      </c>
      <c r="AV178" s="15" t="s">
        <v>84</v>
      </c>
      <c r="AW178" s="15" t="s">
        <v>37</v>
      </c>
      <c r="AX178" s="15" t="s">
        <v>76</v>
      </c>
      <c r="AY178" s="267" t="s">
        <v>139</v>
      </c>
    </row>
    <row r="179" s="13" customFormat="1">
      <c r="A179" s="13"/>
      <c r="B179" s="235"/>
      <c r="C179" s="236"/>
      <c r="D179" s="237" t="s">
        <v>148</v>
      </c>
      <c r="E179" s="238" t="s">
        <v>30</v>
      </c>
      <c r="F179" s="239" t="s">
        <v>169</v>
      </c>
      <c r="G179" s="236"/>
      <c r="H179" s="240">
        <v>6</v>
      </c>
      <c r="I179" s="241"/>
      <c r="J179" s="236"/>
      <c r="K179" s="236"/>
      <c r="L179" s="242"/>
      <c r="M179" s="243"/>
      <c r="N179" s="244"/>
      <c r="O179" s="244"/>
      <c r="P179" s="244"/>
      <c r="Q179" s="244"/>
      <c r="R179" s="244"/>
      <c r="S179" s="244"/>
      <c r="T179" s="24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6" t="s">
        <v>148</v>
      </c>
      <c r="AU179" s="246" t="s">
        <v>87</v>
      </c>
      <c r="AV179" s="13" t="s">
        <v>87</v>
      </c>
      <c r="AW179" s="13" t="s">
        <v>37</v>
      </c>
      <c r="AX179" s="13" t="s">
        <v>76</v>
      </c>
      <c r="AY179" s="246" t="s">
        <v>139</v>
      </c>
    </row>
    <row r="180" s="14" customFormat="1">
      <c r="A180" s="14"/>
      <c r="B180" s="247"/>
      <c r="C180" s="248"/>
      <c r="D180" s="237" t="s">
        <v>148</v>
      </c>
      <c r="E180" s="249" t="s">
        <v>30</v>
      </c>
      <c r="F180" s="250" t="s">
        <v>150</v>
      </c>
      <c r="G180" s="248"/>
      <c r="H180" s="251">
        <v>6</v>
      </c>
      <c r="I180" s="252"/>
      <c r="J180" s="248"/>
      <c r="K180" s="248"/>
      <c r="L180" s="253"/>
      <c r="M180" s="254"/>
      <c r="N180" s="255"/>
      <c r="O180" s="255"/>
      <c r="P180" s="255"/>
      <c r="Q180" s="255"/>
      <c r="R180" s="255"/>
      <c r="S180" s="255"/>
      <c r="T180" s="256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7" t="s">
        <v>148</v>
      </c>
      <c r="AU180" s="257" t="s">
        <v>87</v>
      </c>
      <c r="AV180" s="14" t="s">
        <v>146</v>
      </c>
      <c r="AW180" s="14" t="s">
        <v>37</v>
      </c>
      <c r="AX180" s="14" t="s">
        <v>84</v>
      </c>
      <c r="AY180" s="257" t="s">
        <v>139</v>
      </c>
    </row>
    <row r="181" s="2" customFormat="1" ht="16.5" customHeight="1">
      <c r="A181" s="40"/>
      <c r="B181" s="41"/>
      <c r="C181" s="222" t="s">
        <v>432</v>
      </c>
      <c r="D181" s="222" t="s">
        <v>141</v>
      </c>
      <c r="E181" s="223" t="s">
        <v>1013</v>
      </c>
      <c r="F181" s="224" t="s">
        <v>1014</v>
      </c>
      <c r="G181" s="225" t="s">
        <v>197</v>
      </c>
      <c r="H181" s="226">
        <v>1.23</v>
      </c>
      <c r="I181" s="227"/>
      <c r="J181" s="228">
        <f>ROUND(I181*H181,2)</f>
        <v>0</v>
      </c>
      <c r="K181" s="224" t="s">
        <v>30</v>
      </c>
      <c r="L181" s="46"/>
      <c r="M181" s="229" t="s">
        <v>30</v>
      </c>
      <c r="N181" s="230" t="s">
        <v>47</v>
      </c>
      <c r="O181" s="86"/>
      <c r="P181" s="231">
        <f>O181*H181</f>
        <v>0</v>
      </c>
      <c r="Q181" s="231">
        <v>0</v>
      </c>
      <c r="R181" s="231">
        <f>Q181*H181</f>
        <v>0</v>
      </c>
      <c r="S181" s="231">
        <v>0</v>
      </c>
      <c r="T181" s="232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33" t="s">
        <v>146</v>
      </c>
      <c r="AT181" s="233" t="s">
        <v>141</v>
      </c>
      <c r="AU181" s="233" t="s">
        <v>87</v>
      </c>
      <c r="AY181" s="18" t="s">
        <v>139</v>
      </c>
      <c r="BE181" s="234">
        <f>IF(N181="základní",J181,0)</f>
        <v>0</v>
      </c>
      <c r="BF181" s="234">
        <f>IF(N181="snížená",J181,0)</f>
        <v>0</v>
      </c>
      <c r="BG181" s="234">
        <f>IF(N181="zákl. přenesená",J181,0)</f>
        <v>0</v>
      </c>
      <c r="BH181" s="234">
        <f>IF(N181="sníž. přenesená",J181,0)</f>
        <v>0</v>
      </c>
      <c r="BI181" s="234">
        <f>IF(N181="nulová",J181,0)</f>
        <v>0</v>
      </c>
      <c r="BJ181" s="18" t="s">
        <v>84</v>
      </c>
      <c r="BK181" s="234">
        <f>ROUND(I181*H181,2)</f>
        <v>0</v>
      </c>
      <c r="BL181" s="18" t="s">
        <v>146</v>
      </c>
      <c r="BM181" s="233" t="s">
        <v>669</v>
      </c>
    </row>
    <row r="182" s="15" customFormat="1">
      <c r="A182" s="15"/>
      <c r="B182" s="258"/>
      <c r="C182" s="259"/>
      <c r="D182" s="237" t="s">
        <v>148</v>
      </c>
      <c r="E182" s="260" t="s">
        <v>30</v>
      </c>
      <c r="F182" s="261" t="s">
        <v>1164</v>
      </c>
      <c r="G182" s="259"/>
      <c r="H182" s="260" t="s">
        <v>30</v>
      </c>
      <c r="I182" s="262"/>
      <c r="J182" s="259"/>
      <c r="K182" s="259"/>
      <c r="L182" s="263"/>
      <c r="M182" s="264"/>
      <c r="N182" s="265"/>
      <c r="O182" s="265"/>
      <c r="P182" s="265"/>
      <c r="Q182" s="265"/>
      <c r="R182" s="265"/>
      <c r="S182" s="265"/>
      <c r="T182" s="266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67" t="s">
        <v>148</v>
      </c>
      <c r="AU182" s="267" t="s">
        <v>87</v>
      </c>
      <c r="AV182" s="15" t="s">
        <v>84</v>
      </c>
      <c r="AW182" s="15" t="s">
        <v>37</v>
      </c>
      <c r="AX182" s="15" t="s">
        <v>76</v>
      </c>
      <c r="AY182" s="267" t="s">
        <v>139</v>
      </c>
    </row>
    <row r="183" s="13" customFormat="1">
      <c r="A183" s="13"/>
      <c r="B183" s="235"/>
      <c r="C183" s="236"/>
      <c r="D183" s="237" t="s">
        <v>148</v>
      </c>
      <c r="E183" s="238" t="s">
        <v>30</v>
      </c>
      <c r="F183" s="239" t="s">
        <v>1165</v>
      </c>
      <c r="G183" s="236"/>
      <c r="H183" s="240">
        <v>1.23</v>
      </c>
      <c r="I183" s="241"/>
      <c r="J183" s="236"/>
      <c r="K183" s="236"/>
      <c r="L183" s="242"/>
      <c r="M183" s="243"/>
      <c r="N183" s="244"/>
      <c r="O183" s="244"/>
      <c r="P183" s="244"/>
      <c r="Q183" s="244"/>
      <c r="R183" s="244"/>
      <c r="S183" s="244"/>
      <c r="T183" s="24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6" t="s">
        <v>148</v>
      </c>
      <c r="AU183" s="246" t="s">
        <v>87</v>
      </c>
      <c r="AV183" s="13" t="s">
        <v>87</v>
      </c>
      <c r="AW183" s="13" t="s">
        <v>37</v>
      </c>
      <c r="AX183" s="13" t="s">
        <v>76</v>
      </c>
      <c r="AY183" s="246" t="s">
        <v>139</v>
      </c>
    </row>
    <row r="184" s="14" customFormat="1">
      <c r="A184" s="14"/>
      <c r="B184" s="247"/>
      <c r="C184" s="248"/>
      <c r="D184" s="237" t="s">
        <v>148</v>
      </c>
      <c r="E184" s="249" t="s">
        <v>30</v>
      </c>
      <c r="F184" s="250" t="s">
        <v>150</v>
      </c>
      <c r="G184" s="248"/>
      <c r="H184" s="251">
        <v>1.23</v>
      </c>
      <c r="I184" s="252"/>
      <c r="J184" s="248"/>
      <c r="K184" s="248"/>
      <c r="L184" s="253"/>
      <c r="M184" s="254"/>
      <c r="N184" s="255"/>
      <c r="O184" s="255"/>
      <c r="P184" s="255"/>
      <c r="Q184" s="255"/>
      <c r="R184" s="255"/>
      <c r="S184" s="255"/>
      <c r="T184" s="256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7" t="s">
        <v>148</v>
      </c>
      <c r="AU184" s="257" t="s">
        <v>87</v>
      </c>
      <c r="AV184" s="14" t="s">
        <v>146</v>
      </c>
      <c r="AW184" s="14" t="s">
        <v>37</v>
      </c>
      <c r="AX184" s="14" t="s">
        <v>84</v>
      </c>
      <c r="AY184" s="257" t="s">
        <v>139</v>
      </c>
    </row>
    <row r="185" s="2" customFormat="1" ht="16.5" customHeight="1">
      <c r="A185" s="40"/>
      <c r="B185" s="41"/>
      <c r="C185" s="222" t="s">
        <v>436</v>
      </c>
      <c r="D185" s="222" t="s">
        <v>141</v>
      </c>
      <c r="E185" s="223" t="s">
        <v>1018</v>
      </c>
      <c r="F185" s="224" t="s">
        <v>1019</v>
      </c>
      <c r="G185" s="225" t="s">
        <v>197</v>
      </c>
      <c r="H185" s="226">
        <v>1.23</v>
      </c>
      <c r="I185" s="227"/>
      <c r="J185" s="228">
        <f>ROUND(I185*H185,2)</f>
        <v>0</v>
      </c>
      <c r="K185" s="224" t="s">
        <v>30</v>
      </c>
      <c r="L185" s="46"/>
      <c r="M185" s="229" t="s">
        <v>30</v>
      </c>
      <c r="N185" s="230" t="s">
        <v>47</v>
      </c>
      <c r="O185" s="86"/>
      <c r="P185" s="231">
        <f>O185*H185</f>
        <v>0</v>
      </c>
      <c r="Q185" s="231">
        <v>0</v>
      </c>
      <c r="R185" s="231">
        <f>Q185*H185</f>
        <v>0</v>
      </c>
      <c r="S185" s="231">
        <v>0</v>
      </c>
      <c r="T185" s="232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33" t="s">
        <v>146</v>
      </c>
      <c r="AT185" s="233" t="s">
        <v>141</v>
      </c>
      <c r="AU185" s="233" t="s">
        <v>87</v>
      </c>
      <c r="AY185" s="18" t="s">
        <v>139</v>
      </c>
      <c r="BE185" s="234">
        <f>IF(N185="základní",J185,0)</f>
        <v>0</v>
      </c>
      <c r="BF185" s="234">
        <f>IF(N185="snížená",J185,0)</f>
        <v>0</v>
      </c>
      <c r="BG185" s="234">
        <f>IF(N185="zákl. přenesená",J185,0)</f>
        <v>0</v>
      </c>
      <c r="BH185" s="234">
        <f>IF(N185="sníž. přenesená",J185,0)</f>
        <v>0</v>
      </c>
      <c r="BI185" s="234">
        <f>IF(N185="nulová",J185,0)</f>
        <v>0</v>
      </c>
      <c r="BJ185" s="18" t="s">
        <v>84</v>
      </c>
      <c r="BK185" s="234">
        <f>ROUND(I185*H185,2)</f>
        <v>0</v>
      </c>
      <c r="BL185" s="18" t="s">
        <v>146</v>
      </c>
      <c r="BM185" s="233" t="s">
        <v>678</v>
      </c>
    </row>
    <row r="186" s="15" customFormat="1">
      <c r="A186" s="15"/>
      <c r="B186" s="258"/>
      <c r="C186" s="259"/>
      <c r="D186" s="237" t="s">
        <v>148</v>
      </c>
      <c r="E186" s="260" t="s">
        <v>30</v>
      </c>
      <c r="F186" s="261" t="s">
        <v>1173</v>
      </c>
      <c r="G186" s="259"/>
      <c r="H186" s="260" t="s">
        <v>30</v>
      </c>
      <c r="I186" s="262"/>
      <c r="J186" s="259"/>
      <c r="K186" s="259"/>
      <c r="L186" s="263"/>
      <c r="M186" s="264"/>
      <c r="N186" s="265"/>
      <c r="O186" s="265"/>
      <c r="P186" s="265"/>
      <c r="Q186" s="265"/>
      <c r="R186" s="265"/>
      <c r="S186" s="265"/>
      <c r="T186" s="266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67" t="s">
        <v>148</v>
      </c>
      <c r="AU186" s="267" t="s">
        <v>87</v>
      </c>
      <c r="AV186" s="15" t="s">
        <v>84</v>
      </c>
      <c r="AW186" s="15" t="s">
        <v>37</v>
      </c>
      <c r="AX186" s="15" t="s">
        <v>76</v>
      </c>
      <c r="AY186" s="267" t="s">
        <v>139</v>
      </c>
    </row>
    <row r="187" s="13" customFormat="1">
      <c r="A187" s="13"/>
      <c r="B187" s="235"/>
      <c r="C187" s="236"/>
      <c r="D187" s="237" t="s">
        <v>148</v>
      </c>
      <c r="E187" s="238" t="s">
        <v>30</v>
      </c>
      <c r="F187" s="239" t="s">
        <v>1165</v>
      </c>
      <c r="G187" s="236"/>
      <c r="H187" s="240">
        <v>1.23</v>
      </c>
      <c r="I187" s="241"/>
      <c r="J187" s="236"/>
      <c r="K187" s="236"/>
      <c r="L187" s="242"/>
      <c r="M187" s="243"/>
      <c r="N187" s="244"/>
      <c r="O187" s="244"/>
      <c r="P187" s="244"/>
      <c r="Q187" s="244"/>
      <c r="R187" s="244"/>
      <c r="S187" s="244"/>
      <c r="T187" s="24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6" t="s">
        <v>148</v>
      </c>
      <c r="AU187" s="246" t="s">
        <v>87</v>
      </c>
      <c r="AV187" s="13" t="s">
        <v>87</v>
      </c>
      <c r="AW187" s="13" t="s">
        <v>37</v>
      </c>
      <c r="AX187" s="13" t="s">
        <v>76</v>
      </c>
      <c r="AY187" s="246" t="s">
        <v>139</v>
      </c>
    </row>
    <row r="188" s="14" customFormat="1">
      <c r="A188" s="14"/>
      <c r="B188" s="247"/>
      <c r="C188" s="248"/>
      <c r="D188" s="237" t="s">
        <v>148</v>
      </c>
      <c r="E188" s="249" t="s">
        <v>30</v>
      </c>
      <c r="F188" s="250" t="s">
        <v>150</v>
      </c>
      <c r="G188" s="248"/>
      <c r="H188" s="251">
        <v>1.23</v>
      </c>
      <c r="I188" s="252"/>
      <c r="J188" s="248"/>
      <c r="K188" s="248"/>
      <c r="L188" s="253"/>
      <c r="M188" s="254"/>
      <c r="N188" s="255"/>
      <c r="O188" s="255"/>
      <c r="P188" s="255"/>
      <c r="Q188" s="255"/>
      <c r="R188" s="255"/>
      <c r="S188" s="255"/>
      <c r="T188" s="256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7" t="s">
        <v>148</v>
      </c>
      <c r="AU188" s="257" t="s">
        <v>87</v>
      </c>
      <c r="AV188" s="14" t="s">
        <v>146</v>
      </c>
      <c r="AW188" s="14" t="s">
        <v>37</v>
      </c>
      <c r="AX188" s="14" t="s">
        <v>84</v>
      </c>
      <c r="AY188" s="257" t="s">
        <v>139</v>
      </c>
    </row>
    <row r="189" s="2" customFormat="1" ht="16.5" customHeight="1">
      <c r="A189" s="40"/>
      <c r="B189" s="41"/>
      <c r="C189" s="222" t="s">
        <v>440</v>
      </c>
      <c r="D189" s="222" t="s">
        <v>141</v>
      </c>
      <c r="E189" s="223" t="s">
        <v>1027</v>
      </c>
      <c r="F189" s="224" t="s">
        <v>1028</v>
      </c>
      <c r="G189" s="225" t="s">
        <v>185</v>
      </c>
      <c r="H189" s="226">
        <v>14</v>
      </c>
      <c r="I189" s="227"/>
      <c r="J189" s="228">
        <f>ROUND(I189*H189,2)</f>
        <v>0</v>
      </c>
      <c r="K189" s="224" t="s">
        <v>30</v>
      </c>
      <c r="L189" s="46"/>
      <c r="M189" s="229" t="s">
        <v>30</v>
      </c>
      <c r="N189" s="230" t="s">
        <v>47</v>
      </c>
      <c r="O189" s="86"/>
      <c r="P189" s="231">
        <f>O189*H189</f>
        <v>0</v>
      </c>
      <c r="Q189" s="231">
        <v>0</v>
      </c>
      <c r="R189" s="231">
        <f>Q189*H189</f>
        <v>0</v>
      </c>
      <c r="S189" s="231">
        <v>0</v>
      </c>
      <c r="T189" s="232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33" t="s">
        <v>146</v>
      </c>
      <c r="AT189" s="233" t="s">
        <v>141</v>
      </c>
      <c r="AU189" s="233" t="s">
        <v>87</v>
      </c>
      <c r="AY189" s="18" t="s">
        <v>139</v>
      </c>
      <c r="BE189" s="234">
        <f>IF(N189="základní",J189,0)</f>
        <v>0</v>
      </c>
      <c r="BF189" s="234">
        <f>IF(N189="snížená",J189,0)</f>
        <v>0</v>
      </c>
      <c r="BG189" s="234">
        <f>IF(N189="zákl. přenesená",J189,0)</f>
        <v>0</v>
      </c>
      <c r="BH189" s="234">
        <f>IF(N189="sníž. přenesená",J189,0)</f>
        <v>0</v>
      </c>
      <c r="BI189" s="234">
        <f>IF(N189="nulová",J189,0)</f>
        <v>0</v>
      </c>
      <c r="BJ189" s="18" t="s">
        <v>84</v>
      </c>
      <c r="BK189" s="234">
        <f>ROUND(I189*H189,2)</f>
        <v>0</v>
      </c>
      <c r="BL189" s="18" t="s">
        <v>146</v>
      </c>
      <c r="BM189" s="233" t="s">
        <v>688</v>
      </c>
    </row>
    <row r="190" s="13" customFormat="1">
      <c r="A190" s="13"/>
      <c r="B190" s="235"/>
      <c r="C190" s="236"/>
      <c r="D190" s="237" t="s">
        <v>148</v>
      </c>
      <c r="E190" s="238" t="s">
        <v>30</v>
      </c>
      <c r="F190" s="239" t="s">
        <v>1174</v>
      </c>
      <c r="G190" s="236"/>
      <c r="H190" s="240">
        <v>14</v>
      </c>
      <c r="I190" s="241"/>
      <c r="J190" s="236"/>
      <c r="K190" s="236"/>
      <c r="L190" s="242"/>
      <c r="M190" s="243"/>
      <c r="N190" s="244"/>
      <c r="O190" s="244"/>
      <c r="P190" s="244"/>
      <c r="Q190" s="244"/>
      <c r="R190" s="244"/>
      <c r="S190" s="244"/>
      <c r="T190" s="245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6" t="s">
        <v>148</v>
      </c>
      <c r="AU190" s="246" t="s">
        <v>87</v>
      </c>
      <c r="AV190" s="13" t="s">
        <v>87</v>
      </c>
      <c r="AW190" s="13" t="s">
        <v>37</v>
      </c>
      <c r="AX190" s="13" t="s">
        <v>76</v>
      </c>
      <c r="AY190" s="246" t="s">
        <v>139</v>
      </c>
    </row>
    <row r="191" s="14" customFormat="1">
      <c r="A191" s="14"/>
      <c r="B191" s="247"/>
      <c r="C191" s="248"/>
      <c r="D191" s="237" t="s">
        <v>148</v>
      </c>
      <c r="E191" s="249" t="s">
        <v>30</v>
      </c>
      <c r="F191" s="250" t="s">
        <v>150</v>
      </c>
      <c r="G191" s="248"/>
      <c r="H191" s="251">
        <v>14</v>
      </c>
      <c r="I191" s="252"/>
      <c r="J191" s="248"/>
      <c r="K191" s="248"/>
      <c r="L191" s="253"/>
      <c r="M191" s="254"/>
      <c r="N191" s="255"/>
      <c r="O191" s="255"/>
      <c r="P191" s="255"/>
      <c r="Q191" s="255"/>
      <c r="R191" s="255"/>
      <c r="S191" s="255"/>
      <c r="T191" s="256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7" t="s">
        <v>148</v>
      </c>
      <c r="AU191" s="257" t="s">
        <v>87</v>
      </c>
      <c r="AV191" s="14" t="s">
        <v>146</v>
      </c>
      <c r="AW191" s="14" t="s">
        <v>37</v>
      </c>
      <c r="AX191" s="14" t="s">
        <v>84</v>
      </c>
      <c r="AY191" s="257" t="s">
        <v>139</v>
      </c>
    </row>
    <row r="192" s="2" customFormat="1" ht="16.5" customHeight="1">
      <c r="A192" s="40"/>
      <c r="B192" s="41"/>
      <c r="C192" s="222" t="s">
        <v>444</v>
      </c>
      <c r="D192" s="222" t="s">
        <v>141</v>
      </c>
      <c r="E192" s="223" t="s">
        <v>1030</v>
      </c>
      <c r="F192" s="224" t="s">
        <v>1031</v>
      </c>
      <c r="G192" s="225" t="s">
        <v>144</v>
      </c>
      <c r="H192" s="226">
        <v>1.75</v>
      </c>
      <c r="I192" s="227"/>
      <c r="J192" s="228">
        <f>ROUND(I192*H192,2)</f>
        <v>0</v>
      </c>
      <c r="K192" s="224" t="s">
        <v>30</v>
      </c>
      <c r="L192" s="46"/>
      <c r="M192" s="229" t="s">
        <v>30</v>
      </c>
      <c r="N192" s="230" t="s">
        <v>47</v>
      </c>
      <c r="O192" s="86"/>
      <c r="P192" s="231">
        <f>O192*H192</f>
        <v>0</v>
      </c>
      <c r="Q192" s="231">
        <v>0</v>
      </c>
      <c r="R192" s="231">
        <f>Q192*H192</f>
        <v>0</v>
      </c>
      <c r="S192" s="231">
        <v>0</v>
      </c>
      <c r="T192" s="232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33" t="s">
        <v>146</v>
      </c>
      <c r="AT192" s="233" t="s">
        <v>141</v>
      </c>
      <c r="AU192" s="233" t="s">
        <v>87</v>
      </c>
      <c r="AY192" s="18" t="s">
        <v>139</v>
      </c>
      <c r="BE192" s="234">
        <f>IF(N192="základní",J192,0)</f>
        <v>0</v>
      </c>
      <c r="BF192" s="234">
        <f>IF(N192="snížená",J192,0)</f>
        <v>0</v>
      </c>
      <c r="BG192" s="234">
        <f>IF(N192="zákl. přenesená",J192,0)</f>
        <v>0</v>
      </c>
      <c r="BH192" s="234">
        <f>IF(N192="sníž. přenesená",J192,0)</f>
        <v>0</v>
      </c>
      <c r="BI192" s="234">
        <f>IF(N192="nulová",J192,0)</f>
        <v>0</v>
      </c>
      <c r="BJ192" s="18" t="s">
        <v>84</v>
      </c>
      <c r="BK192" s="234">
        <f>ROUND(I192*H192,2)</f>
        <v>0</v>
      </c>
      <c r="BL192" s="18" t="s">
        <v>146</v>
      </c>
      <c r="BM192" s="233" t="s">
        <v>699</v>
      </c>
    </row>
    <row r="193" s="15" customFormat="1">
      <c r="A193" s="15"/>
      <c r="B193" s="258"/>
      <c r="C193" s="259"/>
      <c r="D193" s="237" t="s">
        <v>148</v>
      </c>
      <c r="E193" s="260" t="s">
        <v>30</v>
      </c>
      <c r="F193" s="261" t="s">
        <v>1162</v>
      </c>
      <c r="G193" s="259"/>
      <c r="H193" s="260" t="s">
        <v>30</v>
      </c>
      <c r="I193" s="262"/>
      <c r="J193" s="259"/>
      <c r="K193" s="259"/>
      <c r="L193" s="263"/>
      <c r="M193" s="264"/>
      <c r="N193" s="265"/>
      <c r="O193" s="265"/>
      <c r="P193" s="265"/>
      <c r="Q193" s="265"/>
      <c r="R193" s="265"/>
      <c r="S193" s="265"/>
      <c r="T193" s="266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67" t="s">
        <v>148</v>
      </c>
      <c r="AU193" s="267" t="s">
        <v>87</v>
      </c>
      <c r="AV193" s="15" t="s">
        <v>84</v>
      </c>
      <c r="AW193" s="15" t="s">
        <v>37</v>
      </c>
      <c r="AX193" s="15" t="s">
        <v>76</v>
      </c>
      <c r="AY193" s="267" t="s">
        <v>139</v>
      </c>
    </row>
    <row r="194" s="13" customFormat="1">
      <c r="A194" s="13"/>
      <c r="B194" s="235"/>
      <c r="C194" s="236"/>
      <c r="D194" s="237" t="s">
        <v>148</v>
      </c>
      <c r="E194" s="238" t="s">
        <v>30</v>
      </c>
      <c r="F194" s="239" t="s">
        <v>1163</v>
      </c>
      <c r="G194" s="236"/>
      <c r="H194" s="240">
        <v>1.75</v>
      </c>
      <c r="I194" s="241"/>
      <c r="J194" s="236"/>
      <c r="K194" s="236"/>
      <c r="L194" s="242"/>
      <c r="M194" s="243"/>
      <c r="N194" s="244"/>
      <c r="O194" s="244"/>
      <c r="P194" s="244"/>
      <c r="Q194" s="244"/>
      <c r="R194" s="244"/>
      <c r="S194" s="244"/>
      <c r="T194" s="24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6" t="s">
        <v>148</v>
      </c>
      <c r="AU194" s="246" t="s">
        <v>87</v>
      </c>
      <c r="AV194" s="13" t="s">
        <v>87</v>
      </c>
      <c r="AW194" s="13" t="s">
        <v>37</v>
      </c>
      <c r="AX194" s="13" t="s">
        <v>76</v>
      </c>
      <c r="AY194" s="246" t="s">
        <v>139</v>
      </c>
    </row>
    <row r="195" s="14" customFormat="1">
      <c r="A195" s="14"/>
      <c r="B195" s="247"/>
      <c r="C195" s="248"/>
      <c r="D195" s="237" t="s">
        <v>148</v>
      </c>
      <c r="E195" s="249" t="s">
        <v>30</v>
      </c>
      <c r="F195" s="250" t="s">
        <v>150</v>
      </c>
      <c r="G195" s="248"/>
      <c r="H195" s="251">
        <v>1.75</v>
      </c>
      <c r="I195" s="252"/>
      <c r="J195" s="248"/>
      <c r="K195" s="248"/>
      <c r="L195" s="253"/>
      <c r="M195" s="254"/>
      <c r="N195" s="255"/>
      <c r="O195" s="255"/>
      <c r="P195" s="255"/>
      <c r="Q195" s="255"/>
      <c r="R195" s="255"/>
      <c r="S195" s="255"/>
      <c r="T195" s="256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7" t="s">
        <v>148</v>
      </c>
      <c r="AU195" s="257" t="s">
        <v>87</v>
      </c>
      <c r="AV195" s="14" t="s">
        <v>146</v>
      </c>
      <c r="AW195" s="14" t="s">
        <v>37</v>
      </c>
      <c r="AX195" s="14" t="s">
        <v>84</v>
      </c>
      <c r="AY195" s="257" t="s">
        <v>139</v>
      </c>
    </row>
    <row r="196" s="2" customFormat="1" ht="16.5" customHeight="1">
      <c r="A196" s="40"/>
      <c r="B196" s="41"/>
      <c r="C196" s="222" t="s">
        <v>448</v>
      </c>
      <c r="D196" s="222" t="s">
        <v>141</v>
      </c>
      <c r="E196" s="223" t="s">
        <v>1034</v>
      </c>
      <c r="F196" s="224" t="s">
        <v>1035</v>
      </c>
      <c r="G196" s="225" t="s">
        <v>144</v>
      </c>
      <c r="H196" s="226">
        <v>1.75</v>
      </c>
      <c r="I196" s="227"/>
      <c r="J196" s="228">
        <f>ROUND(I196*H196,2)</f>
        <v>0</v>
      </c>
      <c r="K196" s="224" t="s">
        <v>30</v>
      </c>
      <c r="L196" s="46"/>
      <c r="M196" s="229" t="s">
        <v>30</v>
      </c>
      <c r="N196" s="230" t="s">
        <v>47</v>
      </c>
      <c r="O196" s="86"/>
      <c r="P196" s="231">
        <f>O196*H196</f>
        <v>0</v>
      </c>
      <c r="Q196" s="231">
        <v>0</v>
      </c>
      <c r="R196" s="231">
        <f>Q196*H196</f>
        <v>0</v>
      </c>
      <c r="S196" s="231">
        <v>0</v>
      </c>
      <c r="T196" s="232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33" t="s">
        <v>146</v>
      </c>
      <c r="AT196" s="233" t="s">
        <v>141</v>
      </c>
      <c r="AU196" s="233" t="s">
        <v>87</v>
      </c>
      <c r="AY196" s="18" t="s">
        <v>139</v>
      </c>
      <c r="BE196" s="234">
        <f>IF(N196="základní",J196,0)</f>
        <v>0</v>
      </c>
      <c r="BF196" s="234">
        <f>IF(N196="snížená",J196,0)</f>
        <v>0</v>
      </c>
      <c r="BG196" s="234">
        <f>IF(N196="zákl. přenesená",J196,0)</f>
        <v>0</v>
      </c>
      <c r="BH196" s="234">
        <f>IF(N196="sníž. přenesená",J196,0)</f>
        <v>0</v>
      </c>
      <c r="BI196" s="234">
        <f>IF(N196="nulová",J196,0)</f>
        <v>0</v>
      </c>
      <c r="BJ196" s="18" t="s">
        <v>84</v>
      </c>
      <c r="BK196" s="234">
        <f>ROUND(I196*H196,2)</f>
        <v>0</v>
      </c>
      <c r="BL196" s="18" t="s">
        <v>146</v>
      </c>
      <c r="BM196" s="233" t="s">
        <v>709</v>
      </c>
    </row>
    <row r="197" s="15" customFormat="1">
      <c r="A197" s="15"/>
      <c r="B197" s="258"/>
      <c r="C197" s="259"/>
      <c r="D197" s="237" t="s">
        <v>148</v>
      </c>
      <c r="E197" s="260" t="s">
        <v>30</v>
      </c>
      <c r="F197" s="261" t="s">
        <v>1162</v>
      </c>
      <c r="G197" s="259"/>
      <c r="H197" s="260" t="s">
        <v>30</v>
      </c>
      <c r="I197" s="262"/>
      <c r="J197" s="259"/>
      <c r="K197" s="259"/>
      <c r="L197" s="263"/>
      <c r="M197" s="264"/>
      <c r="N197" s="265"/>
      <c r="O197" s="265"/>
      <c r="P197" s="265"/>
      <c r="Q197" s="265"/>
      <c r="R197" s="265"/>
      <c r="S197" s="265"/>
      <c r="T197" s="266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67" t="s">
        <v>148</v>
      </c>
      <c r="AU197" s="267" t="s">
        <v>87</v>
      </c>
      <c r="AV197" s="15" t="s">
        <v>84</v>
      </c>
      <c r="AW197" s="15" t="s">
        <v>37</v>
      </c>
      <c r="AX197" s="15" t="s">
        <v>76</v>
      </c>
      <c r="AY197" s="267" t="s">
        <v>139</v>
      </c>
    </row>
    <row r="198" s="13" customFormat="1">
      <c r="A198" s="13"/>
      <c r="B198" s="235"/>
      <c r="C198" s="236"/>
      <c r="D198" s="237" t="s">
        <v>148</v>
      </c>
      <c r="E198" s="238" t="s">
        <v>30</v>
      </c>
      <c r="F198" s="239" t="s">
        <v>1163</v>
      </c>
      <c r="G198" s="236"/>
      <c r="H198" s="240">
        <v>1.75</v>
      </c>
      <c r="I198" s="241"/>
      <c r="J198" s="236"/>
      <c r="K198" s="236"/>
      <c r="L198" s="242"/>
      <c r="M198" s="243"/>
      <c r="N198" s="244"/>
      <c r="O198" s="244"/>
      <c r="P198" s="244"/>
      <c r="Q198" s="244"/>
      <c r="R198" s="244"/>
      <c r="S198" s="244"/>
      <c r="T198" s="245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6" t="s">
        <v>148</v>
      </c>
      <c r="AU198" s="246" t="s">
        <v>87</v>
      </c>
      <c r="AV198" s="13" t="s">
        <v>87</v>
      </c>
      <c r="AW198" s="13" t="s">
        <v>37</v>
      </c>
      <c r="AX198" s="13" t="s">
        <v>76</v>
      </c>
      <c r="AY198" s="246" t="s">
        <v>139</v>
      </c>
    </row>
    <row r="199" s="14" customFormat="1">
      <c r="A199" s="14"/>
      <c r="B199" s="247"/>
      <c r="C199" s="248"/>
      <c r="D199" s="237" t="s">
        <v>148</v>
      </c>
      <c r="E199" s="249" t="s">
        <v>30</v>
      </c>
      <c r="F199" s="250" t="s">
        <v>150</v>
      </c>
      <c r="G199" s="248"/>
      <c r="H199" s="251">
        <v>1.75</v>
      </c>
      <c r="I199" s="252"/>
      <c r="J199" s="248"/>
      <c r="K199" s="248"/>
      <c r="L199" s="253"/>
      <c r="M199" s="254"/>
      <c r="N199" s="255"/>
      <c r="O199" s="255"/>
      <c r="P199" s="255"/>
      <c r="Q199" s="255"/>
      <c r="R199" s="255"/>
      <c r="S199" s="255"/>
      <c r="T199" s="256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7" t="s">
        <v>148</v>
      </c>
      <c r="AU199" s="257" t="s">
        <v>87</v>
      </c>
      <c r="AV199" s="14" t="s">
        <v>146</v>
      </c>
      <c r="AW199" s="14" t="s">
        <v>37</v>
      </c>
      <c r="AX199" s="14" t="s">
        <v>84</v>
      </c>
      <c r="AY199" s="257" t="s">
        <v>139</v>
      </c>
    </row>
    <row r="200" s="12" customFormat="1" ht="22.8" customHeight="1">
      <c r="A200" s="12"/>
      <c r="B200" s="206"/>
      <c r="C200" s="207"/>
      <c r="D200" s="208" t="s">
        <v>75</v>
      </c>
      <c r="E200" s="220" t="s">
        <v>1043</v>
      </c>
      <c r="F200" s="220" t="s">
        <v>1044</v>
      </c>
      <c r="G200" s="207"/>
      <c r="H200" s="207"/>
      <c r="I200" s="210"/>
      <c r="J200" s="221">
        <f>BK200</f>
        <v>0</v>
      </c>
      <c r="K200" s="207"/>
      <c r="L200" s="212"/>
      <c r="M200" s="213"/>
      <c r="N200" s="214"/>
      <c r="O200" s="214"/>
      <c r="P200" s="215">
        <f>SUM(P201:P204)</f>
        <v>0</v>
      </c>
      <c r="Q200" s="214"/>
      <c r="R200" s="215">
        <f>SUM(R201:R204)</f>
        <v>0</v>
      </c>
      <c r="S200" s="214"/>
      <c r="T200" s="216">
        <f>SUM(T201:T204)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17" t="s">
        <v>146</v>
      </c>
      <c r="AT200" s="218" t="s">
        <v>75</v>
      </c>
      <c r="AU200" s="218" t="s">
        <v>84</v>
      </c>
      <c r="AY200" s="217" t="s">
        <v>139</v>
      </c>
      <c r="BK200" s="219">
        <f>SUM(BK201:BK204)</f>
        <v>0</v>
      </c>
    </row>
    <row r="201" s="2" customFormat="1" ht="16.5" customHeight="1">
      <c r="A201" s="40"/>
      <c r="B201" s="41"/>
      <c r="C201" s="222" t="s">
        <v>453</v>
      </c>
      <c r="D201" s="222" t="s">
        <v>141</v>
      </c>
      <c r="E201" s="223" t="s">
        <v>1045</v>
      </c>
      <c r="F201" s="224" t="s">
        <v>1046</v>
      </c>
      <c r="G201" s="225" t="s">
        <v>685</v>
      </c>
      <c r="H201" s="226">
        <v>1</v>
      </c>
      <c r="I201" s="227"/>
      <c r="J201" s="228">
        <f>ROUND(I201*H201,2)</f>
        <v>0</v>
      </c>
      <c r="K201" s="224" t="s">
        <v>30</v>
      </c>
      <c r="L201" s="46"/>
      <c r="M201" s="229" t="s">
        <v>30</v>
      </c>
      <c r="N201" s="230" t="s">
        <v>47</v>
      </c>
      <c r="O201" s="86"/>
      <c r="P201" s="231">
        <f>O201*H201</f>
        <v>0</v>
      </c>
      <c r="Q201" s="231">
        <v>0</v>
      </c>
      <c r="R201" s="231">
        <f>Q201*H201</f>
        <v>0</v>
      </c>
      <c r="S201" s="231">
        <v>0</v>
      </c>
      <c r="T201" s="232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33" t="s">
        <v>146</v>
      </c>
      <c r="AT201" s="233" t="s">
        <v>141</v>
      </c>
      <c r="AU201" s="233" t="s">
        <v>87</v>
      </c>
      <c r="AY201" s="18" t="s">
        <v>139</v>
      </c>
      <c r="BE201" s="234">
        <f>IF(N201="základní",J201,0)</f>
        <v>0</v>
      </c>
      <c r="BF201" s="234">
        <f>IF(N201="snížená",J201,0)</f>
        <v>0</v>
      </c>
      <c r="BG201" s="234">
        <f>IF(N201="zákl. přenesená",J201,0)</f>
        <v>0</v>
      </c>
      <c r="BH201" s="234">
        <f>IF(N201="sníž. přenesená",J201,0)</f>
        <v>0</v>
      </c>
      <c r="BI201" s="234">
        <f>IF(N201="nulová",J201,0)</f>
        <v>0</v>
      </c>
      <c r="BJ201" s="18" t="s">
        <v>84</v>
      </c>
      <c r="BK201" s="234">
        <f>ROUND(I201*H201,2)</f>
        <v>0</v>
      </c>
      <c r="BL201" s="18" t="s">
        <v>146</v>
      </c>
      <c r="BM201" s="233" t="s">
        <v>1062</v>
      </c>
    </row>
    <row r="202" s="2" customFormat="1" ht="16.5" customHeight="1">
      <c r="A202" s="40"/>
      <c r="B202" s="41"/>
      <c r="C202" s="222" t="s">
        <v>457</v>
      </c>
      <c r="D202" s="222" t="s">
        <v>141</v>
      </c>
      <c r="E202" s="223" t="s">
        <v>1048</v>
      </c>
      <c r="F202" s="224" t="s">
        <v>1049</v>
      </c>
      <c r="G202" s="225" t="s">
        <v>685</v>
      </c>
      <c r="H202" s="226">
        <v>1</v>
      </c>
      <c r="I202" s="227"/>
      <c r="J202" s="228">
        <f>ROUND(I202*H202,2)</f>
        <v>0</v>
      </c>
      <c r="K202" s="224" t="s">
        <v>30</v>
      </c>
      <c r="L202" s="46"/>
      <c r="M202" s="229" t="s">
        <v>30</v>
      </c>
      <c r="N202" s="230" t="s">
        <v>47</v>
      </c>
      <c r="O202" s="86"/>
      <c r="P202" s="231">
        <f>O202*H202</f>
        <v>0</v>
      </c>
      <c r="Q202" s="231">
        <v>0</v>
      </c>
      <c r="R202" s="231">
        <f>Q202*H202</f>
        <v>0</v>
      </c>
      <c r="S202" s="231">
        <v>0</v>
      </c>
      <c r="T202" s="232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33" t="s">
        <v>146</v>
      </c>
      <c r="AT202" s="233" t="s">
        <v>141</v>
      </c>
      <c r="AU202" s="233" t="s">
        <v>87</v>
      </c>
      <c r="AY202" s="18" t="s">
        <v>139</v>
      </c>
      <c r="BE202" s="234">
        <f>IF(N202="základní",J202,0)</f>
        <v>0</v>
      </c>
      <c r="BF202" s="234">
        <f>IF(N202="snížená",J202,0)</f>
        <v>0</v>
      </c>
      <c r="BG202" s="234">
        <f>IF(N202="zákl. přenesená",J202,0)</f>
        <v>0</v>
      </c>
      <c r="BH202" s="234">
        <f>IF(N202="sníž. přenesená",J202,0)</f>
        <v>0</v>
      </c>
      <c r="BI202" s="234">
        <f>IF(N202="nulová",J202,0)</f>
        <v>0</v>
      </c>
      <c r="BJ202" s="18" t="s">
        <v>84</v>
      </c>
      <c r="BK202" s="234">
        <f>ROUND(I202*H202,2)</f>
        <v>0</v>
      </c>
      <c r="BL202" s="18" t="s">
        <v>146</v>
      </c>
      <c r="BM202" s="233" t="s">
        <v>1066</v>
      </c>
    </row>
    <row r="203" s="2" customFormat="1" ht="16.5" customHeight="1">
      <c r="A203" s="40"/>
      <c r="B203" s="41"/>
      <c r="C203" s="222" t="s">
        <v>461</v>
      </c>
      <c r="D203" s="222" t="s">
        <v>141</v>
      </c>
      <c r="E203" s="223" t="s">
        <v>1051</v>
      </c>
      <c r="F203" s="224" t="s">
        <v>1052</v>
      </c>
      <c r="G203" s="225" t="s">
        <v>685</v>
      </c>
      <c r="H203" s="226">
        <v>1</v>
      </c>
      <c r="I203" s="227"/>
      <c r="J203" s="228">
        <f>ROUND(I203*H203,2)</f>
        <v>0</v>
      </c>
      <c r="K203" s="224" t="s">
        <v>30</v>
      </c>
      <c r="L203" s="46"/>
      <c r="M203" s="229" t="s">
        <v>30</v>
      </c>
      <c r="N203" s="230" t="s">
        <v>47</v>
      </c>
      <c r="O203" s="86"/>
      <c r="P203" s="231">
        <f>O203*H203</f>
        <v>0</v>
      </c>
      <c r="Q203" s="231">
        <v>0</v>
      </c>
      <c r="R203" s="231">
        <f>Q203*H203</f>
        <v>0</v>
      </c>
      <c r="S203" s="231">
        <v>0</v>
      </c>
      <c r="T203" s="232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33" t="s">
        <v>146</v>
      </c>
      <c r="AT203" s="233" t="s">
        <v>141</v>
      </c>
      <c r="AU203" s="233" t="s">
        <v>87</v>
      </c>
      <c r="AY203" s="18" t="s">
        <v>139</v>
      </c>
      <c r="BE203" s="234">
        <f>IF(N203="základní",J203,0)</f>
        <v>0</v>
      </c>
      <c r="BF203" s="234">
        <f>IF(N203="snížená",J203,0)</f>
        <v>0</v>
      </c>
      <c r="BG203" s="234">
        <f>IF(N203="zákl. přenesená",J203,0)</f>
        <v>0</v>
      </c>
      <c r="BH203" s="234">
        <f>IF(N203="sníž. přenesená",J203,0)</f>
        <v>0</v>
      </c>
      <c r="BI203" s="234">
        <f>IF(N203="nulová",J203,0)</f>
        <v>0</v>
      </c>
      <c r="BJ203" s="18" t="s">
        <v>84</v>
      </c>
      <c r="BK203" s="234">
        <f>ROUND(I203*H203,2)</f>
        <v>0</v>
      </c>
      <c r="BL203" s="18" t="s">
        <v>146</v>
      </c>
      <c r="BM203" s="233" t="s">
        <v>1069</v>
      </c>
    </row>
    <row r="204" s="2" customFormat="1" ht="16.5" customHeight="1">
      <c r="A204" s="40"/>
      <c r="B204" s="41"/>
      <c r="C204" s="222" t="s">
        <v>466</v>
      </c>
      <c r="D204" s="222" t="s">
        <v>141</v>
      </c>
      <c r="E204" s="223" t="s">
        <v>1054</v>
      </c>
      <c r="F204" s="224" t="s">
        <v>1055</v>
      </c>
      <c r="G204" s="225" t="s">
        <v>685</v>
      </c>
      <c r="H204" s="226">
        <v>1</v>
      </c>
      <c r="I204" s="227"/>
      <c r="J204" s="228">
        <f>ROUND(I204*H204,2)</f>
        <v>0</v>
      </c>
      <c r="K204" s="224" t="s">
        <v>30</v>
      </c>
      <c r="L204" s="46"/>
      <c r="M204" s="278" t="s">
        <v>30</v>
      </c>
      <c r="N204" s="279" t="s">
        <v>47</v>
      </c>
      <c r="O204" s="280"/>
      <c r="P204" s="281">
        <f>O204*H204</f>
        <v>0</v>
      </c>
      <c r="Q204" s="281">
        <v>0</v>
      </c>
      <c r="R204" s="281">
        <f>Q204*H204</f>
        <v>0</v>
      </c>
      <c r="S204" s="281">
        <v>0</v>
      </c>
      <c r="T204" s="282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33" t="s">
        <v>146</v>
      </c>
      <c r="AT204" s="233" t="s">
        <v>141</v>
      </c>
      <c r="AU204" s="233" t="s">
        <v>87</v>
      </c>
      <c r="AY204" s="18" t="s">
        <v>139</v>
      </c>
      <c r="BE204" s="234">
        <f>IF(N204="základní",J204,0)</f>
        <v>0</v>
      </c>
      <c r="BF204" s="234">
        <f>IF(N204="snížená",J204,0)</f>
        <v>0</v>
      </c>
      <c r="BG204" s="234">
        <f>IF(N204="zákl. přenesená",J204,0)</f>
        <v>0</v>
      </c>
      <c r="BH204" s="234">
        <f>IF(N204="sníž. přenesená",J204,0)</f>
        <v>0</v>
      </c>
      <c r="BI204" s="234">
        <f>IF(N204="nulová",J204,0)</f>
        <v>0</v>
      </c>
      <c r="BJ204" s="18" t="s">
        <v>84</v>
      </c>
      <c r="BK204" s="234">
        <f>ROUND(I204*H204,2)</f>
        <v>0</v>
      </c>
      <c r="BL204" s="18" t="s">
        <v>146</v>
      </c>
      <c r="BM204" s="233" t="s">
        <v>1175</v>
      </c>
    </row>
    <row r="205" s="2" customFormat="1" ht="6.96" customHeight="1">
      <c r="A205" s="40"/>
      <c r="B205" s="61"/>
      <c r="C205" s="62"/>
      <c r="D205" s="62"/>
      <c r="E205" s="62"/>
      <c r="F205" s="62"/>
      <c r="G205" s="62"/>
      <c r="H205" s="62"/>
      <c r="I205" s="170"/>
      <c r="J205" s="62"/>
      <c r="K205" s="62"/>
      <c r="L205" s="46"/>
      <c r="M205" s="40"/>
      <c r="O205" s="40"/>
      <c r="P205" s="40"/>
      <c r="Q205" s="40"/>
      <c r="R205" s="40"/>
      <c r="S205" s="40"/>
      <c r="T205" s="40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</row>
  </sheetData>
  <sheetProtection sheet="1" autoFilter="0" formatColumns="0" formatRows="0" objects="1" scenarios="1" spinCount="100000" saltValue="ujW4h3V2HNU42o4n6tBWeYoDxiTBd1qJP0HhJPKCEb4lqf3csjgK3Nc0+ei21+3nMOFSuYKvQ8VTW1TIBATgRg==" hashValue="x8JMH0UeLbaDOKB3Zd1EJfNlnfF+W1/L6jEmd4AMy7kGiE3/ThV+RiUZKU1NwAdc4PDL5+yz1c3W1OPDMkV+zA==" algorithmName="SHA-512" password="CC35"/>
  <autoFilter ref="C82:K204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0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104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21"/>
      <c r="AT3" s="18" t="s">
        <v>87</v>
      </c>
    </row>
    <row r="4" s="1" customFormat="1" ht="24.96" customHeight="1">
      <c r="B4" s="21"/>
      <c r="D4" s="134" t="s">
        <v>105</v>
      </c>
      <c r="I4" s="130"/>
      <c r="L4" s="21"/>
      <c r="M4" s="135" t="s">
        <v>10</v>
      </c>
      <c r="AT4" s="18" t="s">
        <v>4</v>
      </c>
    </row>
    <row r="5" s="1" customFormat="1" ht="6.96" customHeight="1">
      <c r="B5" s="21"/>
      <c r="I5" s="130"/>
      <c r="L5" s="21"/>
    </row>
    <row r="6" s="1" customFormat="1" ht="12" customHeight="1">
      <c r="B6" s="21"/>
      <c r="D6" s="136" t="s">
        <v>16</v>
      </c>
      <c r="I6" s="130"/>
      <c r="L6" s="21"/>
    </row>
    <row r="7" s="1" customFormat="1" ht="16.5" customHeight="1">
      <c r="B7" s="21"/>
      <c r="E7" s="137" t="str">
        <f>'Rekapitulace stavby'!K6</f>
        <v>Sušice – Volšovy – zásobování pitnou vodou, III. etapa</v>
      </c>
      <c r="F7" s="136"/>
      <c r="G7" s="136"/>
      <c r="H7" s="136"/>
      <c r="I7" s="130"/>
      <c r="L7" s="21"/>
    </row>
    <row r="8" s="2" customFormat="1" ht="12" customHeight="1">
      <c r="A8" s="40"/>
      <c r="B8" s="46"/>
      <c r="C8" s="40"/>
      <c r="D8" s="136" t="s">
        <v>106</v>
      </c>
      <c r="E8" s="40"/>
      <c r="F8" s="40"/>
      <c r="G8" s="40"/>
      <c r="H8" s="40"/>
      <c r="I8" s="138"/>
      <c r="J8" s="40"/>
      <c r="K8" s="40"/>
      <c r="L8" s="139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0" t="s">
        <v>1176</v>
      </c>
      <c r="F9" s="40"/>
      <c r="G9" s="40"/>
      <c r="H9" s="40"/>
      <c r="I9" s="138"/>
      <c r="J9" s="40"/>
      <c r="K9" s="40"/>
      <c r="L9" s="139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138"/>
      <c r="J10" s="40"/>
      <c r="K10" s="40"/>
      <c r="L10" s="139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6" t="s">
        <v>18</v>
      </c>
      <c r="E11" s="40"/>
      <c r="F11" s="141" t="s">
        <v>30</v>
      </c>
      <c r="G11" s="40"/>
      <c r="H11" s="40"/>
      <c r="I11" s="142" t="s">
        <v>20</v>
      </c>
      <c r="J11" s="141" t="s">
        <v>30</v>
      </c>
      <c r="K11" s="40"/>
      <c r="L11" s="139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6" t="s">
        <v>22</v>
      </c>
      <c r="E12" s="40"/>
      <c r="F12" s="141" t="s">
        <v>23</v>
      </c>
      <c r="G12" s="40"/>
      <c r="H12" s="40"/>
      <c r="I12" s="142" t="s">
        <v>24</v>
      </c>
      <c r="J12" s="143" t="str">
        <f>'Rekapitulace stavby'!AN8</f>
        <v>10. 1. 2020</v>
      </c>
      <c r="K12" s="40"/>
      <c r="L12" s="139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138"/>
      <c r="J13" s="40"/>
      <c r="K13" s="40"/>
      <c r="L13" s="139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6" t="s">
        <v>28</v>
      </c>
      <c r="E14" s="40"/>
      <c r="F14" s="40"/>
      <c r="G14" s="40"/>
      <c r="H14" s="40"/>
      <c r="I14" s="142" t="s">
        <v>29</v>
      </c>
      <c r="J14" s="141" t="s">
        <v>30</v>
      </c>
      <c r="K14" s="40"/>
      <c r="L14" s="139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41" t="s">
        <v>110</v>
      </c>
      <c r="F15" s="40"/>
      <c r="G15" s="40"/>
      <c r="H15" s="40"/>
      <c r="I15" s="142" t="s">
        <v>32</v>
      </c>
      <c r="J15" s="141" t="s">
        <v>30</v>
      </c>
      <c r="K15" s="40"/>
      <c r="L15" s="139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138"/>
      <c r="J16" s="40"/>
      <c r="K16" s="40"/>
      <c r="L16" s="139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6" t="s">
        <v>33</v>
      </c>
      <c r="E17" s="40"/>
      <c r="F17" s="40"/>
      <c r="G17" s="40"/>
      <c r="H17" s="40"/>
      <c r="I17" s="142" t="s">
        <v>29</v>
      </c>
      <c r="J17" s="34" t="str">
        <f>'Rekapitulace stavby'!AN13</f>
        <v>Vyplň údaj</v>
      </c>
      <c r="K17" s="40"/>
      <c r="L17" s="139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4" t="str">
        <f>'Rekapitulace stavby'!E14</f>
        <v>Vyplň údaj</v>
      </c>
      <c r="F18" s="141"/>
      <c r="G18" s="141"/>
      <c r="H18" s="141"/>
      <c r="I18" s="142" t="s">
        <v>32</v>
      </c>
      <c r="J18" s="34" t="str">
        <f>'Rekapitulace stavby'!AN14</f>
        <v>Vyplň údaj</v>
      </c>
      <c r="K18" s="40"/>
      <c r="L18" s="139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138"/>
      <c r="J19" s="40"/>
      <c r="K19" s="40"/>
      <c r="L19" s="139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6" t="s">
        <v>35</v>
      </c>
      <c r="E20" s="40"/>
      <c r="F20" s="40"/>
      <c r="G20" s="40"/>
      <c r="H20" s="40"/>
      <c r="I20" s="142" t="s">
        <v>29</v>
      </c>
      <c r="J20" s="141" t="s">
        <v>30</v>
      </c>
      <c r="K20" s="40"/>
      <c r="L20" s="139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41" t="s">
        <v>36</v>
      </c>
      <c r="F21" s="40"/>
      <c r="G21" s="40"/>
      <c r="H21" s="40"/>
      <c r="I21" s="142" t="s">
        <v>32</v>
      </c>
      <c r="J21" s="141" t="s">
        <v>30</v>
      </c>
      <c r="K21" s="40"/>
      <c r="L21" s="139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138"/>
      <c r="J22" s="40"/>
      <c r="K22" s="40"/>
      <c r="L22" s="139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6" t="s">
        <v>38</v>
      </c>
      <c r="E23" s="40"/>
      <c r="F23" s="40"/>
      <c r="G23" s="40"/>
      <c r="H23" s="40"/>
      <c r="I23" s="142" t="s">
        <v>29</v>
      </c>
      <c r="J23" s="141" t="str">
        <f>IF('Rekapitulace stavby'!AN19="","",'Rekapitulace stavby'!AN19)</f>
        <v/>
      </c>
      <c r="K23" s="40"/>
      <c r="L23" s="139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41" t="str">
        <f>IF('Rekapitulace stavby'!E20="","",'Rekapitulace stavby'!E20)</f>
        <v xml:space="preserve"> </v>
      </c>
      <c r="F24" s="40"/>
      <c r="G24" s="40"/>
      <c r="H24" s="40"/>
      <c r="I24" s="142" t="s">
        <v>32</v>
      </c>
      <c r="J24" s="141" t="str">
        <f>IF('Rekapitulace stavby'!AN20="","",'Rekapitulace stavby'!AN20)</f>
        <v/>
      </c>
      <c r="K24" s="40"/>
      <c r="L24" s="139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138"/>
      <c r="J25" s="40"/>
      <c r="K25" s="40"/>
      <c r="L25" s="139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6" t="s">
        <v>40</v>
      </c>
      <c r="E26" s="40"/>
      <c r="F26" s="40"/>
      <c r="G26" s="40"/>
      <c r="H26" s="40"/>
      <c r="I26" s="138"/>
      <c r="J26" s="40"/>
      <c r="K26" s="40"/>
      <c r="L26" s="139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6"/>
      <c r="B27" s="147"/>
      <c r="C27" s="146"/>
      <c r="D27" s="146"/>
      <c r="E27" s="148" t="s">
        <v>30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138"/>
      <c r="J28" s="40"/>
      <c r="K28" s="40"/>
      <c r="L28" s="139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1"/>
      <c r="E29" s="151"/>
      <c r="F29" s="151"/>
      <c r="G29" s="151"/>
      <c r="H29" s="151"/>
      <c r="I29" s="152"/>
      <c r="J29" s="151"/>
      <c r="K29" s="151"/>
      <c r="L29" s="139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3" t="s">
        <v>42</v>
      </c>
      <c r="E30" s="40"/>
      <c r="F30" s="40"/>
      <c r="G30" s="40"/>
      <c r="H30" s="40"/>
      <c r="I30" s="138"/>
      <c r="J30" s="154">
        <f>ROUND(J80, 2)</f>
        <v>0</v>
      </c>
      <c r="K30" s="40"/>
      <c r="L30" s="139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1"/>
      <c r="E31" s="151"/>
      <c r="F31" s="151"/>
      <c r="G31" s="151"/>
      <c r="H31" s="151"/>
      <c r="I31" s="152"/>
      <c r="J31" s="151"/>
      <c r="K31" s="151"/>
      <c r="L31" s="139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5" t="s">
        <v>44</v>
      </c>
      <c r="G32" s="40"/>
      <c r="H32" s="40"/>
      <c r="I32" s="156" t="s">
        <v>43</v>
      </c>
      <c r="J32" s="155" t="s">
        <v>45</v>
      </c>
      <c r="K32" s="40"/>
      <c r="L32" s="139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7" t="s">
        <v>46</v>
      </c>
      <c r="E33" s="136" t="s">
        <v>47</v>
      </c>
      <c r="F33" s="158">
        <f>ROUND((SUM(BE80:BE150)),  2)</f>
        <v>0</v>
      </c>
      <c r="G33" s="40"/>
      <c r="H33" s="40"/>
      <c r="I33" s="159">
        <v>0.20999999999999999</v>
      </c>
      <c r="J33" s="158">
        <f>ROUND(((SUM(BE80:BE150))*I33),  2)</f>
        <v>0</v>
      </c>
      <c r="K33" s="40"/>
      <c r="L33" s="139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6" t="s">
        <v>48</v>
      </c>
      <c r="F34" s="158">
        <f>ROUND((SUM(BF80:BF150)),  2)</f>
        <v>0</v>
      </c>
      <c r="G34" s="40"/>
      <c r="H34" s="40"/>
      <c r="I34" s="159">
        <v>0.14999999999999999</v>
      </c>
      <c r="J34" s="158">
        <f>ROUND(((SUM(BF80:BF150))*I34),  2)</f>
        <v>0</v>
      </c>
      <c r="K34" s="40"/>
      <c r="L34" s="139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6" t="s">
        <v>49</v>
      </c>
      <c r="F35" s="158">
        <f>ROUND((SUM(BG80:BG150)),  2)</f>
        <v>0</v>
      </c>
      <c r="G35" s="40"/>
      <c r="H35" s="40"/>
      <c r="I35" s="159">
        <v>0.20999999999999999</v>
      </c>
      <c r="J35" s="158">
        <f>0</f>
        <v>0</v>
      </c>
      <c r="K35" s="40"/>
      <c r="L35" s="139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6" t="s">
        <v>50</v>
      </c>
      <c r="F36" s="158">
        <f>ROUND((SUM(BH80:BH150)),  2)</f>
        <v>0</v>
      </c>
      <c r="G36" s="40"/>
      <c r="H36" s="40"/>
      <c r="I36" s="159">
        <v>0.14999999999999999</v>
      </c>
      <c r="J36" s="158">
        <f>0</f>
        <v>0</v>
      </c>
      <c r="K36" s="40"/>
      <c r="L36" s="139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6" t="s">
        <v>51</v>
      </c>
      <c r="F37" s="158">
        <f>ROUND((SUM(BI80:BI150)),  2)</f>
        <v>0</v>
      </c>
      <c r="G37" s="40"/>
      <c r="H37" s="40"/>
      <c r="I37" s="159">
        <v>0</v>
      </c>
      <c r="J37" s="158">
        <f>0</f>
        <v>0</v>
      </c>
      <c r="K37" s="40"/>
      <c r="L37" s="139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138"/>
      <c r="J38" s="40"/>
      <c r="K38" s="40"/>
      <c r="L38" s="139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0"/>
      <c r="D39" s="161" t="s">
        <v>52</v>
      </c>
      <c r="E39" s="162"/>
      <c r="F39" s="162"/>
      <c r="G39" s="163" t="s">
        <v>53</v>
      </c>
      <c r="H39" s="164" t="s">
        <v>54</v>
      </c>
      <c r="I39" s="165"/>
      <c r="J39" s="166">
        <f>SUM(J30:J37)</f>
        <v>0</v>
      </c>
      <c r="K39" s="167"/>
      <c r="L39" s="139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8"/>
      <c r="C40" s="169"/>
      <c r="D40" s="169"/>
      <c r="E40" s="169"/>
      <c r="F40" s="169"/>
      <c r="G40" s="169"/>
      <c r="H40" s="169"/>
      <c r="I40" s="170"/>
      <c r="J40" s="169"/>
      <c r="K40" s="169"/>
      <c r="L40" s="139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71"/>
      <c r="C44" s="172"/>
      <c r="D44" s="172"/>
      <c r="E44" s="172"/>
      <c r="F44" s="172"/>
      <c r="G44" s="172"/>
      <c r="H44" s="172"/>
      <c r="I44" s="173"/>
      <c r="J44" s="172"/>
      <c r="K44" s="172"/>
      <c r="L44" s="139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4" t="s">
        <v>111</v>
      </c>
      <c r="D45" s="42"/>
      <c r="E45" s="42"/>
      <c r="F45" s="42"/>
      <c r="G45" s="42"/>
      <c r="H45" s="42"/>
      <c r="I45" s="138"/>
      <c r="J45" s="42"/>
      <c r="K45" s="42"/>
      <c r="L45" s="139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138"/>
      <c r="J46" s="42"/>
      <c r="K46" s="42"/>
      <c r="L46" s="139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3" t="s">
        <v>16</v>
      </c>
      <c r="D47" s="42"/>
      <c r="E47" s="42"/>
      <c r="F47" s="42"/>
      <c r="G47" s="42"/>
      <c r="H47" s="42"/>
      <c r="I47" s="138"/>
      <c r="J47" s="42"/>
      <c r="K47" s="42"/>
      <c r="L47" s="139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4" t="str">
        <f>E7</f>
        <v>Sušice – Volšovy – zásobování pitnou vodou, III. etapa</v>
      </c>
      <c r="F48" s="33"/>
      <c r="G48" s="33"/>
      <c r="H48" s="33"/>
      <c r="I48" s="138"/>
      <c r="J48" s="42"/>
      <c r="K48" s="42"/>
      <c r="L48" s="139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3" t="s">
        <v>106</v>
      </c>
      <c r="D49" s="42"/>
      <c r="E49" s="42"/>
      <c r="F49" s="42"/>
      <c r="G49" s="42"/>
      <c r="H49" s="42"/>
      <c r="I49" s="138"/>
      <c r="J49" s="42"/>
      <c r="K49" s="42"/>
      <c r="L49" s="139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VON - Vedlejší a ostatní náklady</v>
      </c>
      <c r="F50" s="42"/>
      <c r="G50" s="42"/>
      <c r="H50" s="42"/>
      <c r="I50" s="138"/>
      <c r="J50" s="42"/>
      <c r="K50" s="42"/>
      <c r="L50" s="139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138"/>
      <c r="J51" s="42"/>
      <c r="K51" s="42"/>
      <c r="L51" s="139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3" t="s">
        <v>22</v>
      </c>
      <c r="D52" s="42"/>
      <c r="E52" s="42"/>
      <c r="F52" s="28" t="str">
        <f>F12</f>
        <v>Sušice – část Volšovy</v>
      </c>
      <c r="G52" s="42"/>
      <c r="H52" s="42"/>
      <c r="I52" s="142" t="s">
        <v>24</v>
      </c>
      <c r="J52" s="74" t="str">
        <f>IF(J12="","",J12)</f>
        <v>10. 1. 2020</v>
      </c>
      <c r="K52" s="42"/>
      <c r="L52" s="139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138"/>
      <c r="J53" s="42"/>
      <c r="K53" s="42"/>
      <c r="L53" s="139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3" t="s">
        <v>28</v>
      </c>
      <c r="D54" s="42"/>
      <c r="E54" s="42"/>
      <c r="F54" s="28" t="str">
        <f>E15</f>
        <v>Město Sušice</v>
      </c>
      <c r="G54" s="42"/>
      <c r="H54" s="42"/>
      <c r="I54" s="142" t="s">
        <v>35</v>
      </c>
      <c r="J54" s="38" t="str">
        <f>E21</f>
        <v>VH-TRES spol.s r.o., České Budějovice</v>
      </c>
      <c r="K54" s="42"/>
      <c r="L54" s="139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3" t="s">
        <v>33</v>
      </c>
      <c r="D55" s="42"/>
      <c r="E55" s="42"/>
      <c r="F55" s="28" t="str">
        <f>IF(E18="","",E18)</f>
        <v>Vyplň údaj</v>
      </c>
      <c r="G55" s="42"/>
      <c r="H55" s="42"/>
      <c r="I55" s="142" t="s">
        <v>38</v>
      </c>
      <c r="J55" s="38" t="str">
        <f>E24</f>
        <v xml:space="preserve"> </v>
      </c>
      <c r="K55" s="42"/>
      <c r="L55" s="139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138"/>
      <c r="J56" s="42"/>
      <c r="K56" s="42"/>
      <c r="L56" s="139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5" t="s">
        <v>112</v>
      </c>
      <c r="D57" s="176"/>
      <c r="E57" s="176"/>
      <c r="F57" s="176"/>
      <c r="G57" s="176"/>
      <c r="H57" s="176"/>
      <c r="I57" s="177"/>
      <c r="J57" s="178" t="s">
        <v>113</v>
      </c>
      <c r="K57" s="176"/>
      <c r="L57" s="139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138"/>
      <c r="J58" s="42"/>
      <c r="K58" s="42"/>
      <c r="L58" s="139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9" t="s">
        <v>74</v>
      </c>
      <c r="D59" s="42"/>
      <c r="E59" s="42"/>
      <c r="F59" s="42"/>
      <c r="G59" s="42"/>
      <c r="H59" s="42"/>
      <c r="I59" s="138"/>
      <c r="J59" s="104">
        <f>J80</f>
        <v>0</v>
      </c>
      <c r="K59" s="42"/>
      <c r="L59" s="139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8" t="s">
        <v>114</v>
      </c>
    </row>
    <row r="60" s="9" customFormat="1" ht="24.96" customHeight="1">
      <c r="A60" s="9"/>
      <c r="B60" s="180"/>
      <c r="C60" s="181"/>
      <c r="D60" s="182" t="s">
        <v>1177</v>
      </c>
      <c r="E60" s="183"/>
      <c r="F60" s="183"/>
      <c r="G60" s="183"/>
      <c r="H60" s="183"/>
      <c r="I60" s="184"/>
      <c r="J60" s="185">
        <f>J81</f>
        <v>0</v>
      </c>
      <c r="K60" s="181"/>
      <c r="L60" s="186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40"/>
      <c r="B61" s="41"/>
      <c r="C61" s="42"/>
      <c r="D61" s="42"/>
      <c r="E61" s="42"/>
      <c r="F61" s="42"/>
      <c r="G61" s="42"/>
      <c r="H61" s="42"/>
      <c r="I61" s="138"/>
      <c r="J61" s="42"/>
      <c r="K61" s="42"/>
      <c r="L61" s="139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6.96" customHeight="1">
      <c r="A62" s="40"/>
      <c r="B62" s="61"/>
      <c r="C62" s="62"/>
      <c r="D62" s="62"/>
      <c r="E62" s="62"/>
      <c r="F62" s="62"/>
      <c r="G62" s="62"/>
      <c r="H62" s="62"/>
      <c r="I62" s="170"/>
      <c r="J62" s="62"/>
      <c r="K62" s="62"/>
      <c r="L62" s="139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6" s="2" customFormat="1" ht="6.96" customHeight="1">
      <c r="A66" s="40"/>
      <c r="B66" s="63"/>
      <c r="C66" s="64"/>
      <c r="D66" s="64"/>
      <c r="E66" s="64"/>
      <c r="F66" s="64"/>
      <c r="G66" s="64"/>
      <c r="H66" s="64"/>
      <c r="I66" s="173"/>
      <c r="J66" s="64"/>
      <c r="K66" s="64"/>
      <c r="L66" s="139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4.96" customHeight="1">
      <c r="A67" s="40"/>
      <c r="B67" s="41"/>
      <c r="C67" s="24" t="s">
        <v>124</v>
      </c>
      <c r="D67" s="42"/>
      <c r="E67" s="42"/>
      <c r="F67" s="42"/>
      <c r="G67" s="42"/>
      <c r="H67" s="42"/>
      <c r="I67" s="138"/>
      <c r="J67" s="42"/>
      <c r="K67" s="42"/>
      <c r="L67" s="139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41"/>
      <c r="C68" s="42"/>
      <c r="D68" s="42"/>
      <c r="E68" s="42"/>
      <c r="F68" s="42"/>
      <c r="G68" s="42"/>
      <c r="H68" s="42"/>
      <c r="I68" s="138"/>
      <c r="J68" s="42"/>
      <c r="K68" s="42"/>
      <c r="L68" s="139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12" customHeight="1">
      <c r="A69" s="40"/>
      <c r="B69" s="41"/>
      <c r="C69" s="33" t="s">
        <v>16</v>
      </c>
      <c r="D69" s="42"/>
      <c r="E69" s="42"/>
      <c r="F69" s="42"/>
      <c r="G69" s="42"/>
      <c r="H69" s="42"/>
      <c r="I69" s="138"/>
      <c r="J69" s="42"/>
      <c r="K69" s="42"/>
      <c r="L69" s="139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6.5" customHeight="1">
      <c r="A70" s="40"/>
      <c r="B70" s="41"/>
      <c r="C70" s="42"/>
      <c r="D70" s="42"/>
      <c r="E70" s="174" t="str">
        <f>E7</f>
        <v>Sušice – Volšovy – zásobování pitnou vodou, III. etapa</v>
      </c>
      <c r="F70" s="33"/>
      <c r="G70" s="33"/>
      <c r="H70" s="33"/>
      <c r="I70" s="138"/>
      <c r="J70" s="42"/>
      <c r="K70" s="42"/>
      <c r="L70" s="139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3" t="s">
        <v>106</v>
      </c>
      <c r="D71" s="42"/>
      <c r="E71" s="42"/>
      <c r="F71" s="42"/>
      <c r="G71" s="42"/>
      <c r="H71" s="42"/>
      <c r="I71" s="138"/>
      <c r="J71" s="42"/>
      <c r="K71" s="42"/>
      <c r="L71" s="139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71" t="str">
        <f>E9</f>
        <v>VON - Vedlejší a ostatní náklady</v>
      </c>
      <c r="F72" s="42"/>
      <c r="G72" s="42"/>
      <c r="H72" s="42"/>
      <c r="I72" s="138"/>
      <c r="J72" s="42"/>
      <c r="K72" s="42"/>
      <c r="L72" s="139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138"/>
      <c r="J73" s="42"/>
      <c r="K73" s="42"/>
      <c r="L73" s="139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3" t="s">
        <v>22</v>
      </c>
      <c r="D74" s="42"/>
      <c r="E74" s="42"/>
      <c r="F74" s="28" t="str">
        <f>F12</f>
        <v>Sušice – část Volšovy</v>
      </c>
      <c r="G74" s="42"/>
      <c r="H74" s="42"/>
      <c r="I74" s="142" t="s">
        <v>24</v>
      </c>
      <c r="J74" s="74" t="str">
        <f>IF(J12="","",J12)</f>
        <v>10. 1. 2020</v>
      </c>
      <c r="K74" s="42"/>
      <c r="L74" s="139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138"/>
      <c r="J75" s="42"/>
      <c r="K75" s="42"/>
      <c r="L75" s="139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40.05" customHeight="1">
      <c r="A76" s="40"/>
      <c r="B76" s="41"/>
      <c r="C76" s="33" t="s">
        <v>28</v>
      </c>
      <c r="D76" s="42"/>
      <c r="E76" s="42"/>
      <c r="F76" s="28" t="str">
        <f>E15</f>
        <v>Město Sušice</v>
      </c>
      <c r="G76" s="42"/>
      <c r="H76" s="42"/>
      <c r="I76" s="142" t="s">
        <v>35</v>
      </c>
      <c r="J76" s="38" t="str">
        <f>E21</f>
        <v>VH-TRES spol.s r.o., České Budějovice</v>
      </c>
      <c r="K76" s="42"/>
      <c r="L76" s="139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3" t="s">
        <v>33</v>
      </c>
      <c r="D77" s="42"/>
      <c r="E77" s="42"/>
      <c r="F77" s="28" t="str">
        <f>IF(E18="","",E18)</f>
        <v>Vyplň údaj</v>
      </c>
      <c r="G77" s="42"/>
      <c r="H77" s="42"/>
      <c r="I77" s="142" t="s">
        <v>38</v>
      </c>
      <c r="J77" s="38" t="str">
        <f>E24</f>
        <v xml:space="preserve"> </v>
      </c>
      <c r="K77" s="42"/>
      <c r="L77" s="139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0.32" customHeight="1">
      <c r="A78" s="40"/>
      <c r="B78" s="41"/>
      <c r="C78" s="42"/>
      <c r="D78" s="42"/>
      <c r="E78" s="42"/>
      <c r="F78" s="42"/>
      <c r="G78" s="42"/>
      <c r="H78" s="42"/>
      <c r="I78" s="138"/>
      <c r="J78" s="42"/>
      <c r="K78" s="42"/>
      <c r="L78" s="139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11" customFormat="1" ht="29.28" customHeight="1">
      <c r="A79" s="194"/>
      <c r="B79" s="195"/>
      <c r="C79" s="196" t="s">
        <v>125</v>
      </c>
      <c r="D79" s="197" t="s">
        <v>61</v>
      </c>
      <c r="E79" s="197" t="s">
        <v>57</v>
      </c>
      <c r="F79" s="197" t="s">
        <v>58</v>
      </c>
      <c r="G79" s="197" t="s">
        <v>126</v>
      </c>
      <c r="H79" s="197" t="s">
        <v>127</v>
      </c>
      <c r="I79" s="198" t="s">
        <v>128</v>
      </c>
      <c r="J79" s="197" t="s">
        <v>113</v>
      </c>
      <c r="K79" s="199" t="s">
        <v>129</v>
      </c>
      <c r="L79" s="200"/>
      <c r="M79" s="94" t="s">
        <v>30</v>
      </c>
      <c r="N79" s="95" t="s">
        <v>46</v>
      </c>
      <c r="O79" s="95" t="s">
        <v>130</v>
      </c>
      <c r="P79" s="95" t="s">
        <v>131</v>
      </c>
      <c r="Q79" s="95" t="s">
        <v>132</v>
      </c>
      <c r="R79" s="95" t="s">
        <v>133</v>
      </c>
      <c r="S79" s="95" t="s">
        <v>134</v>
      </c>
      <c r="T79" s="96" t="s">
        <v>135</v>
      </c>
      <c r="U79" s="194"/>
      <c r="V79" s="194"/>
      <c r="W79" s="194"/>
      <c r="X79" s="194"/>
      <c r="Y79" s="194"/>
      <c r="Z79" s="194"/>
      <c r="AA79" s="194"/>
      <c r="AB79" s="194"/>
      <c r="AC79" s="194"/>
      <c r="AD79" s="194"/>
      <c r="AE79" s="194"/>
    </row>
    <row r="80" s="2" customFormat="1" ht="22.8" customHeight="1">
      <c r="A80" s="40"/>
      <c r="B80" s="41"/>
      <c r="C80" s="101" t="s">
        <v>136</v>
      </c>
      <c r="D80" s="42"/>
      <c r="E80" s="42"/>
      <c r="F80" s="42"/>
      <c r="G80" s="42"/>
      <c r="H80" s="42"/>
      <c r="I80" s="138"/>
      <c r="J80" s="201">
        <f>BK80</f>
        <v>0</v>
      </c>
      <c r="K80" s="42"/>
      <c r="L80" s="46"/>
      <c r="M80" s="97"/>
      <c r="N80" s="202"/>
      <c r="O80" s="98"/>
      <c r="P80" s="203">
        <f>P81</f>
        <v>0</v>
      </c>
      <c r="Q80" s="98"/>
      <c r="R80" s="203">
        <f>R81</f>
        <v>0</v>
      </c>
      <c r="S80" s="98"/>
      <c r="T80" s="204">
        <f>T81</f>
        <v>0</v>
      </c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T80" s="18" t="s">
        <v>75</v>
      </c>
      <c r="AU80" s="18" t="s">
        <v>114</v>
      </c>
      <c r="BK80" s="205">
        <f>BK81</f>
        <v>0</v>
      </c>
    </row>
    <row r="81" s="12" customFormat="1" ht="25.92" customHeight="1">
      <c r="A81" s="12"/>
      <c r="B81" s="206"/>
      <c r="C81" s="207"/>
      <c r="D81" s="208" t="s">
        <v>75</v>
      </c>
      <c r="E81" s="209" t="s">
        <v>1178</v>
      </c>
      <c r="F81" s="209" t="s">
        <v>1179</v>
      </c>
      <c r="G81" s="207"/>
      <c r="H81" s="207"/>
      <c r="I81" s="210"/>
      <c r="J81" s="211">
        <f>BK81</f>
        <v>0</v>
      </c>
      <c r="K81" s="207"/>
      <c r="L81" s="212"/>
      <c r="M81" s="213"/>
      <c r="N81" s="214"/>
      <c r="O81" s="214"/>
      <c r="P81" s="215">
        <f>SUM(P82:P150)</f>
        <v>0</v>
      </c>
      <c r="Q81" s="214"/>
      <c r="R81" s="215">
        <f>SUM(R82:R150)</f>
        <v>0</v>
      </c>
      <c r="S81" s="214"/>
      <c r="T81" s="216">
        <f>SUM(T82:T150)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217" t="s">
        <v>84</v>
      </c>
      <c r="AT81" s="218" t="s">
        <v>75</v>
      </c>
      <c r="AU81" s="218" t="s">
        <v>76</v>
      </c>
      <c r="AY81" s="217" t="s">
        <v>139</v>
      </c>
      <c r="BK81" s="219">
        <f>SUM(BK82:BK150)</f>
        <v>0</v>
      </c>
    </row>
    <row r="82" s="2" customFormat="1" ht="16.5" customHeight="1">
      <c r="A82" s="40"/>
      <c r="B82" s="41"/>
      <c r="C82" s="222" t="s">
        <v>84</v>
      </c>
      <c r="D82" s="222" t="s">
        <v>141</v>
      </c>
      <c r="E82" s="223" t="s">
        <v>137</v>
      </c>
      <c r="F82" s="224" t="s">
        <v>1180</v>
      </c>
      <c r="G82" s="225" t="s">
        <v>685</v>
      </c>
      <c r="H82" s="226">
        <v>1</v>
      </c>
      <c r="I82" s="227"/>
      <c r="J82" s="228">
        <f>ROUND(I82*H82,2)</f>
        <v>0</v>
      </c>
      <c r="K82" s="224" t="s">
        <v>30</v>
      </c>
      <c r="L82" s="46"/>
      <c r="M82" s="229" t="s">
        <v>30</v>
      </c>
      <c r="N82" s="230" t="s">
        <v>47</v>
      </c>
      <c r="O82" s="86"/>
      <c r="P82" s="231">
        <f>O82*H82</f>
        <v>0</v>
      </c>
      <c r="Q82" s="231">
        <v>0</v>
      </c>
      <c r="R82" s="231">
        <f>Q82*H82</f>
        <v>0</v>
      </c>
      <c r="S82" s="231">
        <v>0</v>
      </c>
      <c r="T82" s="232">
        <f>S82*H82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R82" s="233" t="s">
        <v>146</v>
      </c>
      <c r="AT82" s="233" t="s">
        <v>141</v>
      </c>
      <c r="AU82" s="233" t="s">
        <v>84</v>
      </c>
      <c r="AY82" s="18" t="s">
        <v>139</v>
      </c>
      <c r="BE82" s="234">
        <f>IF(N82="základní",J82,0)</f>
        <v>0</v>
      </c>
      <c r="BF82" s="234">
        <f>IF(N82="snížená",J82,0)</f>
        <v>0</v>
      </c>
      <c r="BG82" s="234">
        <f>IF(N82="zákl. přenesená",J82,0)</f>
        <v>0</v>
      </c>
      <c r="BH82" s="234">
        <f>IF(N82="sníž. přenesená",J82,0)</f>
        <v>0</v>
      </c>
      <c r="BI82" s="234">
        <f>IF(N82="nulová",J82,0)</f>
        <v>0</v>
      </c>
      <c r="BJ82" s="18" t="s">
        <v>84</v>
      </c>
      <c r="BK82" s="234">
        <f>ROUND(I82*H82,2)</f>
        <v>0</v>
      </c>
      <c r="BL82" s="18" t="s">
        <v>146</v>
      </c>
      <c r="BM82" s="233" t="s">
        <v>1181</v>
      </c>
    </row>
    <row r="83" s="13" customFormat="1">
      <c r="A83" s="13"/>
      <c r="B83" s="235"/>
      <c r="C83" s="236"/>
      <c r="D83" s="237" t="s">
        <v>148</v>
      </c>
      <c r="E83" s="238" t="s">
        <v>30</v>
      </c>
      <c r="F83" s="239" t="s">
        <v>551</v>
      </c>
      <c r="G83" s="236"/>
      <c r="H83" s="240">
        <v>1</v>
      </c>
      <c r="I83" s="241"/>
      <c r="J83" s="236"/>
      <c r="K83" s="236"/>
      <c r="L83" s="242"/>
      <c r="M83" s="243"/>
      <c r="N83" s="244"/>
      <c r="O83" s="244"/>
      <c r="P83" s="244"/>
      <c r="Q83" s="244"/>
      <c r="R83" s="244"/>
      <c r="S83" s="244"/>
      <c r="T83" s="245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T83" s="246" t="s">
        <v>148</v>
      </c>
      <c r="AU83" s="246" t="s">
        <v>84</v>
      </c>
      <c r="AV83" s="13" t="s">
        <v>87</v>
      </c>
      <c r="AW83" s="13" t="s">
        <v>37</v>
      </c>
      <c r="AX83" s="13" t="s">
        <v>76</v>
      </c>
      <c r="AY83" s="246" t="s">
        <v>139</v>
      </c>
    </row>
    <row r="84" s="14" customFormat="1">
      <c r="A84" s="14"/>
      <c r="B84" s="247"/>
      <c r="C84" s="248"/>
      <c r="D84" s="237" t="s">
        <v>148</v>
      </c>
      <c r="E84" s="249" t="s">
        <v>30</v>
      </c>
      <c r="F84" s="250" t="s">
        <v>150</v>
      </c>
      <c r="G84" s="248"/>
      <c r="H84" s="251">
        <v>1</v>
      </c>
      <c r="I84" s="252"/>
      <c r="J84" s="248"/>
      <c r="K84" s="248"/>
      <c r="L84" s="253"/>
      <c r="M84" s="254"/>
      <c r="N84" s="255"/>
      <c r="O84" s="255"/>
      <c r="P84" s="255"/>
      <c r="Q84" s="255"/>
      <c r="R84" s="255"/>
      <c r="S84" s="255"/>
      <c r="T84" s="256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T84" s="257" t="s">
        <v>148</v>
      </c>
      <c r="AU84" s="257" t="s">
        <v>84</v>
      </c>
      <c r="AV84" s="14" t="s">
        <v>146</v>
      </c>
      <c r="AW84" s="14" t="s">
        <v>37</v>
      </c>
      <c r="AX84" s="14" t="s">
        <v>84</v>
      </c>
      <c r="AY84" s="257" t="s">
        <v>139</v>
      </c>
    </row>
    <row r="85" s="2" customFormat="1" ht="16.5" customHeight="1">
      <c r="A85" s="40"/>
      <c r="B85" s="41"/>
      <c r="C85" s="222" t="s">
        <v>87</v>
      </c>
      <c r="D85" s="222" t="s">
        <v>141</v>
      </c>
      <c r="E85" s="223" t="s">
        <v>831</v>
      </c>
      <c r="F85" s="224" t="s">
        <v>1182</v>
      </c>
      <c r="G85" s="225" t="s">
        <v>685</v>
      </c>
      <c r="H85" s="226">
        <v>1</v>
      </c>
      <c r="I85" s="227"/>
      <c r="J85" s="228">
        <f>ROUND(I85*H85,2)</f>
        <v>0</v>
      </c>
      <c r="K85" s="224" t="s">
        <v>30</v>
      </c>
      <c r="L85" s="46"/>
      <c r="M85" s="229" t="s">
        <v>30</v>
      </c>
      <c r="N85" s="230" t="s">
        <v>47</v>
      </c>
      <c r="O85" s="86"/>
      <c r="P85" s="231">
        <f>O85*H85</f>
        <v>0</v>
      </c>
      <c r="Q85" s="231">
        <v>0</v>
      </c>
      <c r="R85" s="231">
        <f>Q85*H85</f>
        <v>0</v>
      </c>
      <c r="S85" s="231">
        <v>0</v>
      </c>
      <c r="T85" s="232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33" t="s">
        <v>146</v>
      </c>
      <c r="AT85" s="233" t="s">
        <v>141</v>
      </c>
      <c r="AU85" s="233" t="s">
        <v>84</v>
      </c>
      <c r="AY85" s="18" t="s">
        <v>139</v>
      </c>
      <c r="BE85" s="234">
        <f>IF(N85="základní",J85,0)</f>
        <v>0</v>
      </c>
      <c r="BF85" s="234">
        <f>IF(N85="snížená",J85,0)</f>
        <v>0</v>
      </c>
      <c r="BG85" s="234">
        <f>IF(N85="zákl. přenesená",J85,0)</f>
        <v>0</v>
      </c>
      <c r="BH85" s="234">
        <f>IF(N85="sníž. přenesená",J85,0)</f>
        <v>0</v>
      </c>
      <c r="BI85" s="234">
        <f>IF(N85="nulová",J85,0)</f>
        <v>0</v>
      </c>
      <c r="BJ85" s="18" t="s">
        <v>84</v>
      </c>
      <c r="BK85" s="234">
        <f>ROUND(I85*H85,2)</f>
        <v>0</v>
      </c>
      <c r="BL85" s="18" t="s">
        <v>146</v>
      </c>
      <c r="BM85" s="233" t="s">
        <v>1183</v>
      </c>
    </row>
    <row r="86" s="13" customFormat="1">
      <c r="A86" s="13"/>
      <c r="B86" s="235"/>
      <c r="C86" s="236"/>
      <c r="D86" s="237" t="s">
        <v>148</v>
      </c>
      <c r="E86" s="238" t="s">
        <v>30</v>
      </c>
      <c r="F86" s="239" t="s">
        <v>551</v>
      </c>
      <c r="G86" s="236"/>
      <c r="H86" s="240">
        <v>1</v>
      </c>
      <c r="I86" s="241"/>
      <c r="J86" s="236"/>
      <c r="K86" s="236"/>
      <c r="L86" s="242"/>
      <c r="M86" s="243"/>
      <c r="N86" s="244"/>
      <c r="O86" s="244"/>
      <c r="P86" s="244"/>
      <c r="Q86" s="244"/>
      <c r="R86" s="244"/>
      <c r="S86" s="244"/>
      <c r="T86" s="245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46" t="s">
        <v>148</v>
      </c>
      <c r="AU86" s="246" t="s">
        <v>84</v>
      </c>
      <c r="AV86" s="13" t="s">
        <v>87</v>
      </c>
      <c r="AW86" s="13" t="s">
        <v>37</v>
      </c>
      <c r="AX86" s="13" t="s">
        <v>76</v>
      </c>
      <c r="AY86" s="246" t="s">
        <v>139</v>
      </c>
    </row>
    <row r="87" s="14" customFormat="1">
      <c r="A87" s="14"/>
      <c r="B87" s="247"/>
      <c r="C87" s="248"/>
      <c r="D87" s="237" t="s">
        <v>148</v>
      </c>
      <c r="E87" s="249" t="s">
        <v>30</v>
      </c>
      <c r="F87" s="250" t="s">
        <v>150</v>
      </c>
      <c r="G87" s="248"/>
      <c r="H87" s="251">
        <v>1</v>
      </c>
      <c r="I87" s="252"/>
      <c r="J87" s="248"/>
      <c r="K87" s="248"/>
      <c r="L87" s="253"/>
      <c r="M87" s="254"/>
      <c r="N87" s="255"/>
      <c r="O87" s="255"/>
      <c r="P87" s="255"/>
      <c r="Q87" s="255"/>
      <c r="R87" s="255"/>
      <c r="S87" s="255"/>
      <c r="T87" s="256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T87" s="257" t="s">
        <v>148</v>
      </c>
      <c r="AU87" s="257" t="s">
        <v>84</v>
      </c>
      <c r="AV87" s="14" t="s">
        <v>146</v>
      </c>
      <c r="AW87" s="14" t="s">
        <v>37</v>
      </c>
      <c r="AX87" s="14" t="s">
        <v>84</v>
      </c>
      <c r="AY87" s="257" t="s">
        <v>139</v>
      </c>
    </row>
    <row r="88" s="2" customFormat="1" ht="21.75" customHeight="1">
      <c r="A88" s="40"/>
      <c r="B88" s="41"/>
      <c r="C88" s="222" t="s">
        <v>155</v>
      </c>
      <c r="D88" s="222" t="s">
        <v>141</v>
      </c>
      <c r="E88" s="223" t="s">
        <v>1067</v>
      </c>
      <c r="F88" s="224" t="s">
        <v>1184</v>
      </c>
      <c r="G88" s="225" t="s">
        <v>685</v>
      </c>
      <c r="H88" s="226">
        <v>1</v>
      </c>
      <c r="I88" s="227"/>
      <c r="J88" s="228">
        <f>ROUND(I88*H88,2)</f>
        <v>0</v>
      </c>
      <c r="K88" s="224" t="s">
        <v>30</v>
      </c>
      <c r="L88" s="46"/>
      <c r="M88" s="229" t="s">
        <v>30</v>
      </c>
      <c r="N88" s="230" t="s">
        <v>47</v>
      </c>
      <c r="O88" s="86"/>
      <c r="P88" s="231">
        <f>O88*H88</f>
        <v>0</v>
      </c>
      <c r="Q88" s="231">
        <v>0</v>
      </c>
      <c r="R88" s="231">
        <f>Q88*H88</f>
        <v>0</v>
      </c>
      <c r="S88" s="231">
        <v>0</v>
      </c>
      <c r="T88" s="232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33" t="s">
        <v>146</v>
      </c>
      <c r="AT88" s="233" t="s">
        <v>141</v>
      </c>
      <c r="AU88" s="233" t="s">
        <v>84</v>
      </c>
      <c r="AY88" s="18" t="s">
        <v>139</v>
      </c>
      <c r="BE88" s="234">
        <f>IF(N88="základní",J88,0)</f>
        <v>0</v>
      </c>
      <c r="BF88" s="234">
        <f>IF(N88="snížená",J88,0)</f>
        <v>0</v>
      </c>
      <c r="BG88" s="234">
        <f>IF(N88="zákl. přenesená",J88,0)</f>
        <v>0</v>
      </c>
      <c r="BH88" s="234">
        <f>IF(N88="sníž. přenesená",J88,0)</f>
        <v>0</v>
      </c>
      <c r="BI88" s="234">
        <f>IF(N88="nulová",J88,0)</f>
        <v>0</v>
      </c>
      <c r="BJ88" s="18" t="s">
        <v>84</v>
      </c>
      <c r="BK88" s="234">
        <f>ROUND(I88*H88,2)</f>
        <v>0</v>
      </c>
      <c r="BL88" s="18" t="s">
        <v>146</v>
      </c>
      <c r="BM88" s="233" t="s">
        <v>1185</v>
      </c>
    </row>
    <row r="89" s="15" customFormat="1">
      <c r="A89" s="15"/>
      <c r="B89" s="258"/>
      <c r="C89" s="259"/>
      <c r="D89" s="237" t="s">
        <v>148</v>
      </c>
      <c r="E89" s="260" t="s">
        <v>30</v>
      </c>
      <c r="F89" s="261" t="s">
        <v>1186</v>
      </c>
      <c r="G89" s="259"/>
      <c r="H89" s="260" t="s">
        <v>30</v>
      </c>
      <c r="I89" s="262"/>
      <c r="J89" s="259"/>
      <c r="K89" s="259"/>
      <c r="L89" s="263"/>
      <c r="M89" s="264"/>
      <c r="N89" s="265"/>
      <c r="O89" s="265"/>
      <c r="P89" s="265"/>
      <c r="Q89" s="265"/>
      <c r="R89" s="265"/>
      <c r="S89" s="265"/>
      <c r="T89" s="266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T89" s="267" t="s">
        <v>148</v>
      </c>
      <c r="AU89" s="267" t="s">
        <v>84</v>
      </c>
      <c r="AV89" s="15" t="s">
        <v>84</v>
      </c>
      <c r="AW89" s="15" t="s">
        <v>37</v>
      </c>
      <c r="AX89" s="15" t="s">
        <v>76</v>
      </c>
      <c r="AY89" s="267" t="s">
        <v>139</v>
      </c>
    </row>
    <row r="90" s="15" customFormat="1">
      <c r="A90" s="15"/>
      <c r="B90" s="258"/>
      <c r="C90" s="259"/>
      <c r="D90" s="237" t="s">
        <v>148</v>
      </c>
      <c r="E90" s="260" t="s">
        <v>30</v>
      </c>
      <c r="F90" s="261" t="s">
        <v>1187</v>
      </c>
      <c r="G90" s="259"/>
      <c r="H90" s="260" t="s">
        <v>30</v>
      </c>
      <c r="I90" s="262"/>
      <c r="J90" s="259"/>
      <c r="K90" s="259"/>
      <c r="L90" s="263"/>
      <c r="M90" s="264"/>
      <c r="N90" s="265"/>
      <c r="O90" s="265"/>
      <c r="P90" s="265"/>
      <c r="Q90" s="265"/>
      <c r="R90" s="265"/>
      <c r="S90" s="265"/>
      <c r="T90" s="266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T90" s="267" t="s">
        <v>148</v>
      </c>
      <c r="AU90" s="267" t="s">
        <v>84</v>
      </c>
      <c r="AV90" s="15" t="s">
        <v>84</v>
      </c>
      <c r="AW90" s="15" t="s">
        <v>37</v>
      </c>
      <c r="AX90" s="15" t="s">
        <v>76</v>
      </c>
      <c r="AY90" s="267" t="s">
        <v>139</v>
      </c>
    </row>
    <row r="91" s="13" customFormat="1">
      <c r="A91" s="13"/>
      <c r="B91" s="235"/>
      <c r="C91" s="236"/>
      <c r="D91" s="237" t="s">
        <v>148</v>
      </c>
      <c r="E91" s="238" t="s">
        <v>30</v>
      </c>
      <c r="F91" s="239" t="s">
        <v>551</v>
      </c>
      <c r="G91" s="236"/>
      <c r="H91" s="240">
        <v>1</v>
      </c>
      <c r="I91" s="241"/>
      <c r="J91" s="236"/>
      <c r="K91" s="236"/>
      <c r="L91" s="242"/>
      <c r="M91" s="243"/>
      <c r="N91" s="244"/>
      <c r="O91" s="244"/>
      <c r="P91" s="244"/>
      <c r="Q91" s="244"/>
      <c r="R91" s="244"/>
      <c r="S91" s="244"/>
      <c r="T91" s="245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46" t="s">
        <v>148</v>
      </c>
      <c r="AU91" s="246" t="s">
        <v>84</v>
      </c>
      <c r="AV91" s="13" t="s">
        <v>87</v>
      </c>
      <c r="AW91" s="13" t="s">
        <v>37</v>
      </c>
      <c r="AX91" s="13" t="s">
        <v>76</v>
      </c>
      <c r="AY91" s="246" t="s">
        <v>139</v>
      </c>
    </row>
    <row r="92" s="14" customFormat="1">
      <c r="A92" s="14"/>
      <c r="B92" s="247"/>
      <c r="C92" s="248"/>
      <c r="D92" s="237" t="s">
        <v>148</v>
      </c>
      <c r="E92" s="249" t="s">
        <v>30</v>
      </c>
      <c r="F92" s="250" t="s">
        <v>150</v>
      </c>
      <c r="G92" s="248"/>
      <c r="H92" s="251">
        <v>1</v>
      </c>
      <c r="I92" s="252"/>
      <c r="J92" s="248"/>
      <c r="K92" s="248"/>
      <c r="L92" s="253"/>
      <c r="M92" s="254"/>
      <c r="N92" s="255"/>
      <c r="O92" s="255"/>
      <c r="P92" s="255"/>
      <c r="Q92" s="255"/>
      <c r="R92" s="255"/>
      <c r="S92" s="255"/>
      <c r="T92" s="256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57" t="s">
        <v>148</v>
      </c>
      <c r="AU92" s="257" t="s">
        <v>84</v>
      </c>
      <c r="AV92" s="14" t="s">
        <v>146</v>
      </c>
      <c r="AW92" s="14" t="s">
        <v>37</v>
      </c>
      <c r="AX92" s="14" t="s">
        <v>84</v>
      </c>
      <c r="AY92" s="257" t="s">
        <v>139</v>
      </c>
    </row>
    <row r="93" s="2" customFormat="1" ht="16.5" customHeight="1">
      <c r="A93" s="40"/>
      <c r="B93" s="41"/>
      <c r="C93" s="222" t="s">
        <v>146</v>
      </c>
      <c r="D93" s="222" t="s">
        <v>141</v>
      </c>
      <c r="E93" s="223" t="s">
        <v>1188</v>
      </c>
      <c r="F93" s="224" t="s">
        <v>1189</v>
      </c>
      <c r="G93" s="225" t="s">
        <v>685</v>
      </c>
      <c r="H93" s="226">
        <v>1</v>
      </c>
      <c r="I93" s="227"/>
      <c r="J93" s="228">
        <f>ROUND(I93*H93,2)</f>
        <v>0</v>
      </c>
      <c r="K93" s="224" t="s">
        <v>30</v>
      </c>
      <c r="L93" s="46"/>
      <c r="M93" s="229" t="s">
        <v>30</v>
      </c>
      <c r="N93" s="230" t="s">
        <v>47</v>
      </c>
      <c r="O93" s="86"/>
      <c r="P93" s="231">
        <f>O93*H93</f>
        <v>0</v>
      </c>
      <c r="Q93" s="231">
        <v>0</v>
      </c>
      <c r="R93" s="231">
        <f>Q93*H93</f>
        <v>0</v>
      </c>
      <c r="S93" s="231">
        <v>0</v>
      </c>
      <c r="T93" s="232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33" t="s">
        <v>146</v>
      </c>
      <c r="AT93" s="233" t="s">
        <v>141</v>
      </c>
      <c r="AU93" s="233" t="s">
        <v>84</v>
      </c>
      <c r="AY93" s="18" t="s">
        <v>139</v>
      </c>
      <c r="BE93" s="234">
        <f>IF(N93="základní",J93,0)</f>
        <v>0</v>
      </c>
      <c r="BF93" s="234">
        <f>IF(N93="snížená",J93,0)</f>
        <v>0</v>
      </c>
      <c r="BG93" s="234">
        <f>IF(N93="zákl. přenesená",J93,0)</f>
        <v>0</v>
      </c>
      <c r="BH93" s="234">
        <f>IF(N93="sníž. přenesená",J93,0)</f>
        <v>0</v>
      </c>
      <c r="BI93" s="234">
        <f>IF(N93="nulová",J93,0)</f>
        <v>0</v>
      </c>
      <c r="BJ93" s="18" t="s">
        <v>84</v>
      </c>
      <c r="BK93" s="234">
        <f>ROUND(I93*H93,2)</f>
        <v>0</v>
      </c>
      <c r="BL93" s="18" t="s">
        <v>146</v>
      </c>
      <c r="BM93" s="233" t="s">
        <v>1190</v>
      </c>
    </row>
    <row r="94" s="13" customFormat="1">
      <c r="A94" s="13"/>
      <c r="B94" s="235"/>
      <c r="C94" s="236"/>
      <c r="D94" s="237" t="s">
        <v>148</v>
      </c>
      <c r="E94" s="238" t="s">
        <v>30</v>
      </c>
      <c r="F94" s="239" t="s">
        <v>551</v>
      </c>
      <c r="G94" s="236"/>
      <c r="H94" s="240">
        <v>1</v>
      </c>
      <c r="I94" s="241"/>
      <c r="J94" s="236"/>
      <c r="K94" s="236"/>
      <c r="L94" s="242"/>
      <c r="M94" s="243"/>
      <c r="N94" s="244"/>
      <c r="O94" s="244"/>
      <c r="P94" s="244"/>
      <c r="Q94" s="244"/>
      <c r="R94" s="244"/>
      <c r="S94" s="244"/>
      <c r="T94" s="245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6" t="s">
        <v>148</v>
      </c>
      <c r="AU94" s="246" t="s">
        <v>84</v>
      </c>
      <c r="AV94" s="13" t="s">
        <v>87</v>
      </c>
      <c r="AW94" s="13" t="s">
        <v>37</v>
      </c>
      <c r="AX94" s="13" t="s">
        <v>76</v>
      </c>
      <c r="AY94" s="246" t="s">
        <v>139</v>
      </c>
    </row>
    <row r="95" s="14" customFormat="1">
      <c r="A95" s="14"/>
      <c r="B95" s="247"/>
      <c r="C95" s="248"/>
      <c r="D95" s="237" t="s">
        <v>148</v>
      </c>
      <c r="E95" s="249" t="s">
        <v>30</v>
      </c>
      <c r="F95" s="250" t="s">
        <v>150</v>
      </c>
      <c r="G95" s="248"/>
      <c r="H95" s="251">
        <v>1</v>
      </c>
      <c r="I95" s="252"/>
      <c r="J95" s="248"/>
      <c r="K95" s="248"/>
      <c r="L95" s="253"/>
      <c r="M95" s="254"/>
      <c r="N95" s="255"/>
      <c r="O95" s="255"/>
      <c r="P95" s="255"/>
      <c r="Q95" s="255"/>
      <c r="R95" s="255"/>
      <c r="S95" s="255"/>
      <c r="T95" s="256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57" t="s">
        <v>148</v>
      </c>
      <c r="AU95" s="257" t="s">
        <v>84</v>
      </c>
      <c r="AV95" s="14" t="s">
        <v>146</v>
      </c>
      <c r="AW95" s="14" t="s">
        <v>37</v>
      </c>
      <c r="AX95" s="14" t="s">
        <v>84</v>
      </c>
      <c r="AY95" s="257" t="s">
        <v>139</v>
      </c>
    </row>
    <row r="96" s="2" customFormat="1" ht="16.5" customHeight="1">
      <c r="A96" s="40"/>
      <c r="B96" s="41"/>
      <c r="C96" s="222" t="s">
        <v>164</v>
      </c>
      <c r="D96" s="222" t="s">
        <v>141</v>
      </c>
      <c r="E96" s="223" t="s">
        <v>1191</v>
      </c>
      <c r="F96" s="224" t="s">
        <v>1192</v>
      </c>
      <c r="G96" s="225" t="s">
        <v>685</v>
      </c>
      <c r="H96" s="226">
        <v>1</v>
      </c>
      <c r="I96" s="227"/>
      <c r="J96" s="228">
        <f>ROUND(I96*H96,2)</f>
        <v>0</v>
      </c>
      <c r="K96" s="224" t="s">
        <v>30</v>
      </c>
      <c r="L96" s="46"/>
      <c r="M96" s="229" t="s">
        <v>30</v>
      </c>
      <c r="N96" s="230" t="s">
        <v>47</v>
      </c>
      <c r="O96" s="86"/>
      <c r="P96" s="231">
        <f>O96*H96</f>
        <v>0</v>
      </c>
      <c r="Q96" s="231">
        <v>0</v>
      </c>
      <c r="R96" s="231">
        <f>Q96*H96</f>
        <v>0</v>
      </c>
      <c r="S96" s="231">
        <v>0</v>
      </c>
      <c r="T96" s="232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33" t="s">
        <v>146</v>
      </c>
      <c r="AT96" s="233" t="s">
        <v>141</v>
      </c>
      <c r="AU96" s="233" t="s">
        <v>84</v>
      </c>
      <c r="AY96" s="18" t="s">
        <v>139</v>
      </c>
      <c r="BE96" s="234">
        <f>IF(N96="základní",J96,0)</f>
        <v>0</v>
      </c>
      <c r="BF96" s="234">
        <f>IF(N96="snížená",J96,0)</f>
        <v>0</v>
      </c>
      <c r="BG96" s="234">
        <f>IF(N96="zákl. přenesená",J96,0)</f>
        <v>0</v>
      </c>
      <c r="BH96" s="234">
        <f>IF(N96="sníž. přenesená",J96,0)</f>
        <v>0</v>
      </c>
      <c r="BI96" s="234">
        <f>IF(N96="nulová",J96,0)</f>
        <v>0</v>
      </c>
      <c r="BJ96" s="18" t="s">
        <v>84</v>
      </c>
      <c r="BK96" s="234">
        <f>ROUND(I96*H96,2)</f>
        <v>0</v>
      </c>
      <c r="BL96" s="18" t="s">
        <v>146</v>
      </c>
      <c r="BM96" s="233" t="s">
        <v>1193</v>
      </c>
    </row>
    <row r="97" s="13" customFormat="1">
      <c r="A97" s="13"/>
      <c r="B97" s="235"/>
      <c r="C97" s="236"/>
      <c r="D97" s="237" t="s">
        <v>148</v>
      </c>
      <c r="E97" s="238" t="s">
        <v>30</v>
      </c>
      <c r="F97" s="239" t="s">
        <v>551</v>
      </c>
      <c r="G97" s="236"/>
      <c r="H97" s="240">
        <v>1</v>
      </c>
      <c r="I97" s="241"/>
      <c r="J97" s="236"/>
      <c r="K97" s="236"/>
      <c r="L97" s="242"/>
      <c r="M97" s="243"/>
      <c r="N97" s="244"/>
      <c r="O97" s="244"/>
      <c r="P97" s="244"/>
      <c r="Q97" s="244"/>
      <c r="R97" s="244"/>
      <c r="S97" s="244"/>
      <c r="T97" s="245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6" t="s">
        <v>148</v>
      </c>
      <c r="AU97" s="246" t="s">
        <v>84</v>
      </c>
      <c r="AV97" s="13" t="s">
        <v>87</v>
      </c>
      <c r="AW97" s="13" t="s">
        <v>37</v>
      </c>
      <c r="AX97" s="13" t="s">
        <v>76</v>
      </c>
      <c r="AY97" s="246" t="s">
        <v>139</v>
      </c>
    </row>
    <row r="98" s="14" customFormat="1">
      <c r="A98" s="14"/>
      <c r="B98" s="247"/>
      <c r="C98" s="248"/>
      <c r="D98" s="237" t="s">
        <v>148</v>
      </c>
      <c r="E98" s="249" t="s">
        <v>30</v>
      </c>
      <c r="F98" s="250" t="s">
        <v>150</v>
      </c>
      <c r="G98" s="248"/>
      <c r="H98" s="251">
        <v>1</v>
      </c>
      <c r="I98" s="252"/>
      <c r="J98" s="248"/>
      <c r="K98" s="248"/>
      <c r="L98" s="253"/>
      <c r="M98" s="254"/>
      <c r="N98" s="255"/>
      <c r="O98" s="255"/>
      <c r="P98" s="255"/>
      <c r="Q98" s="255"/>
      <c r="R98" s="255"/>
      <c r="S98" s="255"/>
      <c r="T98" s="256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7" t="s">
        <v>148</v>
      </c>
      <c r="AU98" s="257" t="s">
        <v>84</v>
      </c>
      <c r="AV98" s="14" t="s">
        <v>146</v>
      </c>
      <c r="AW98" s="14" t="s">
        <v>37</v>
      </c>
      <c r="AX98" s="14" t="s">
        <v>84</v>
      </c>
      <c r="AY98" s="257" t="s">
        <v>139</v>
      </c>
    </row>
    <row r="99" s="2" customFormat="1" ht="16.5" customHeight="1">
      <c r="A99" s="40"/>
      <c r="B99" s="41"/>
      <c r="C99" s="222" t="s">
        <v>169</v>
      </c>
      <c r="D99" s="222" t="s">
        <v>141</v>
      </c>
      <c r="E99" s="223" t="s">
        <v>1194</v>
      </c>
      <c r="F99" s="224" t="s">
        <v>1195</v>
      </c>
      <c r="G99" s="225" t="s">
        <v>685</v>
      </c>
      <c r="H99" s="226">
        <v>1</v>
      </c>
      <c r="I99" s="227"/>
      <c r="J99" s="228">
        <f>ROUND(I99*H99,2)</f>
        <v>0</v>
      </c>
      <c r="K99" s="224" t="s">
        <v>30</v>
      </c>
      <c r="L99" s="46"/>
      <c r="M99" s="229" t="s">
        <v>30</v>
      </c>
      <c r="N99" s="230" t="s">
        <v>47</v>
      </c>
      <c r="O99" s="86"/>
      <c r="P99" s="231">
        <f>O99*H99</f>
        <v>0</v>
      </c>
      <c r="Q99" s="231">
        <v>0</v>
      </c>
      <c r="R99" s="231">
        <f>Q99*H99</f>
        <v>0</v>
      </c>
      <c r="S99" s="231">
        <v>0</v>
      </c>
      <c r="T99" s="232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33" t="s">
        <v>146</v>
      </c>
      <c r="AT99" s="233" t="s">
        <v>141</v>
      </c>
      <c r="AU99" s="233" t="s">
        <v>84</v>
      </c>
      <c r="AY99" s="18" t="s">
        <v>139</v>
      </c>
      <c r="BE99" s="234">
        <f>IF(N99="základní",J99,0)</f>
        <v>0</v>
      </c>
      <c r="BF99" s="234">
        <f>IF(N99="snížená",J99,0)</f>
        <v>0</v>
      </c>
      <c r="BG99" s="234">
        <f>IF(N99="zákl. přenesená",J99,0)</f>
        <v>0</v>
      </c>
      <c r="BH99" s="234">
        <f>IF(N99="sníž. přenesená",J99,0)</f>
        <v>0</v>
      </c>
      <c r="BI99" s="234">
        <f>IF(N99="nulová",J99,0)</f>
        <v>0</v>
      </c>
      <c r="BJ99" s="18" t="s">
        <v>84</v>
      </c>
      <c r="BK99" s="234">
        <f>ROUND(I99*H99,2)</f>
        <v>0</v>
      </c>
      <c r="BL99" s="18" t="s">
        <v>146</v>
      </c>
      <c r="BM99" s="233" t="s">
        <v>1196</v>
      </c>
    </row>
    <row r="100" s="15" customFormat="1">
      <c r="A100" s="15"/>
      <c r="B100" s="258"/>
      <c r="C100" s="259"/>
      <c r="D100" s="237" t="s">
        <v>148</v>
      </c>
      <c r="E100" s="260" t="s">
        <v>30</v>
      </c>
      <c r="F100" s="261" t="s">
        <v>1197</v>
      </c>
      <c r="G100" s="259"/>
      <c r="H100" s="260" t="s">
        <v>30</v>
      </c>
      <c r="I100" s="262"/>
      <c r="J100" s="259"/>
      <c r="K100" s="259"/>
      <c r="L100" s="263"/>
      <c r="M100" s="264"/>
      <c r="N100" s="265"/>
      <c r="O100" s="265"/>
      <c r="P100" s="265"/>
      <c r="Q100" s="265"/>
      <c r="R100" s="265"/>
      <c r="S100" s="265"/>
      <c r="T100" s="266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67" t="s">
        <v>148</v>
      </c>
      <c r="AU100" s="267" t="s">
        <v>84</v>
      </c>
      <c r="AV100" s="15" t="s">
        <v>84</v>
      </c>
      <c r="AW100" s="15" t="s">
        <v>37</v>
      </c>
      <c r="AX100" s="15" t="s">
        <v>76</v>
      </c>
      <c r="AY100" s="267" t="s">
        <v>139</v>
      </c>
    </row>
    <row r="101" s="15" customFormat="1">
      <c r="A101" s="15"/>
      <c r="B101" s="258"/>
      <c r="C101" s="259"/>
      <c r="D101" s="237" t="s">
        <v>148</v>
      </c>
      <c r="E101" s="260" t="s">
        <v>30</v>
      </c>
      <c r="F101" s="261" t="s">
        <v>1198</v>
      </c>
      <c r="G101" s="259"/>
      <c r="H101" s="260" t="s">
        <v>30</v>
      </c>
      <c r="I101" s="262"/>
      <c r="J101" s="259"/>
      <c r="K101" s="259"/>
      <c r="L101" s="263"/>
      <c r="M101" s="264"/>
      <c r="N101" s="265"/>
      <c r="O101" s="265"/>
      <c r="P101" s="265"/>
      <c r="Q101" s="265"/>
      <c r="R101" s="265"/>
      <c r="S101" s="265"/>
      <c r="T101" s="266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67" t="s">
        <v>148</v>
      </c>
      <c r="AU101" s="267" t="s">
        <v>84</v>
      </c>
      <c r="AV101" s="15" t="s">
        <v>84</v>
      </c>
      <c r="AW101" s="15" t="s">
        <v>37</v>
      </c>
      <c r="AX101" s="15" t="s">
        <v>76</v>
      </c>
      <c r="AY101" s="267" t="s">
        <v>139</v>
      </c>
    </row>
    <row r="102" s="13" customFormat="1">
      <c r="A102" s="13"/>
      <c r="B102" s="235"/>
      <c r="C102" s="236"/>
      <c r="D102" s="237" t="s">
        <v>148</v>
      </c>
      <c r="E102" s="238" t="s">
        <v>30</v>
      </c>
      <c r="F102" s="239" t="s">
        <v>551</v>
      </c>
      <c r="G102" s="236"/>
      <c r="H102" s="240">
        <v>1</v>
      </c>
      <c r="I102" s="241"/>
      <c r="J102" s="236"/>
      <c r="K102" s="236"/>
      <c r="L102" s="242"/>
      <c r="M102" s="243"/>
      <c r="N102" s="244"/>
      <c r="O102" s="244"/>
      <c r="P102" s="244"/>
      <c r="Q102" s="244"/>
      <c r="R102" s="244"/>
      <c r="S102" s="244"/>
      <c r="T102" s="245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6" t="s">
        <v>148</v>
      </c>
      <c r="AU102" s="246" t="s">
        <v>84</v>
      </c>
      <c r="AV102" s="13" t="s">
        <v>87</v>
      </c>
      <c r="AW102" s="13" t="s">
        <v>37</v>
      </c>
      <c r="AX102" s="13" t="s">
        <v>76</v>
      </c>
      <c r="AY102" s="246" t="s">
        <v>139</v>
      </c>
    </row>
    <row r="103" s="14" customFormat="1">
      <c r="A103" s="14"/>
      <c r="B103" s="247"/>
      <c r="C103" s="248"/>
      <c r="D103" s="237" t="s">
        <v>148</v>
      </c>
      <c r="E103" s="249" t="s">
        <v>30</v>
      </c>
      <c r="F103" s="250" t="s">
        <v>150</v>
      </c>
      <c r="G103" s="248"/>
      <c r="H103" s="251">
        <v>1</v>
      </c>
      <c r="I103" s="252"/>
      <c r="J103" s="248"/>
      <c r="K103" s="248"/>
      <c r="L103" s="253"/>
      <c r="M103" s="254"/>
      <c r="N103" s="255"/>
      <c r="O103" s="255"/>
      <c r="P103" s="255"/>
      <c r="Q103" s="255"/>
      <c r="R103" s="255"/>
      <c r="S103" s="255"/>
      <c r="T103" s="256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7" t="s">
        <v>148</v>
      </c>
      <c r="AU103" s="257" t="s">
        <v>84</v>
      </c>
      <c r="AV103" s="14" t="s">
        <v>146</v>
      </c>
      <c r="AW103" s="14" t="s">
        <v>37</v>
      </c>
      <c r="AX103" s="14" t="s">
        <v>84</v>
      </c>
      <c r="AY103" s="257" t="s">
        <v>139</v>
      </c>
    </row>
    <row r="104" s="2" customFormat="1" ht="21.75" customHeight="1">
      <c r="A104" s="40"/>
      <c r="B104" s="41"/>
      <c r="C104" s="222" t="s">
        <v>176</v>
      </c>
      <c r="D104" s="222" t="s">
        <v>141</v>
      </c>
      <c r="E104" s="223" t="s">
        <v>1199</v>
      </c>
      <c r="F104" s="224" t="s">
        <v>1200</v>
      </c>
      <c r="G104" s="225" t="s">
        <v>685</v>
      </c>
      <c r="H104" s="226">
        <v>1</v>
      </c>
      <c r="I104" s="227"/>
      <c r="J104" s="228">
        <f>ROUND(I104*H104,2)</f>
        <v>0</v>
      </c>
      <c r="K104" s="224" t="s">
        <v>30</v>
      </c>
      <c r="L104" s="46"/>
      <c r="M104" s="229" t="s">
        <v>30</v>
      </c>
      <c r="N104" s="230" t="s">
        <v>47</v>
      </c>
      <c r="O104" s="86"/>
      <c r="P104" s="231">
        <f>O104*H104</f>
        <v>0</v>
      </c>
      <c r="Q104" s="231">
        <v>0</v>
      </c>
      <c r="R104" s="231">
        <f>Q104*H104</f>
        <v>0</v>
      </c>
      <c r="S104" s="231">
        <v>0</v>
      </c>
      <c r="T104" s="232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33" t="s">
        <v>146</v>
      </c>
      <c r="AT104" s="233" t="s">
        <v>141</v>
      </c>
      <c r="AU104" s="233" t="s">
        <v>84</v>
      </c>
      <c r="AY104" s="18" t="s">
        <v>139</v>
      </c>
      <c r="BE104" s="234">
        <f>IF(N104="základní",J104,0)</f>
        <v>0</v>
      </c>
      <c r="BF104" s="234">
        <f>IF(N104="snížená",J104,0)</f>
        <v>0</v>
      </c>
      <c r="BG104" s="234">
        <f>IF(N104="zákl. přenesená",J104,0)</f>
        <v>0</v>
      </c>
      <c r="BH104" s="234">
        <f>IF(N104="sníž. přenesená",J104,0)</f>
        <v>0</v>
      </c>
      <c r="BI104" s="234">
        <f>IF(N104="nulová",J104,0)</f>
        <v>0</v>
      </c>
      <c r="BJ104" s="18" t="s">
        <v>84</v>
      </c>
      <c r="BK104" s="234">
        <f>ROUND(I104*H104,2)</f>
        <v>0</v>
      </c>
      <c r="BL104" s="18" t="s">
        <v>146</v>
      </c>
      <c r="BM104" s="233" t="s">
        <v>1201</v>
      </c>
    </row>
    <row r="105" s="13" customFormat="1">
      <c r="A105" s="13"/>
      <c r="B105" s="235"/>
      <c r="C105" s="236"/>
      <c r="D105" s="237" t="s">
        <v>148</v>
      </c>
      <c r="E105" s="238" t="s">
        <v>30</v>
      </c>
      <c r="F105" s="239" t="s">
        <v>1202</v>
      </c>
      <c r="G105" s="236"/>
      <c r="H105" s="240">
        <v>1</v>
      </c>
      <c r="I105" s="241"/>
      <c r="J105" s="236"/>
      <c r="K105" s="236"/>
      <c r="L105" s="242"/>
      <c r="M105" s="243"/>
      <c r="N105" s="244"/>
      <c r="O105" s="244"/>
      <c r="P105" s="244"/>
      <c r="Q105" s="244"/>
      <c r="R105" s="244"/>
      <c r="S105" s="244"/>
      <c r="T105" s="245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6" t="s">
        <v>148</v>
      </c>
      <c r="AU105" s="246" t="s">
        <v>84</v>
      </c>
      <c r="AV105" s="13" t="s">
        <v>87</v>
      </c>
      <c r="AW105" s="13" t="s">
        <v>37</v>
      </c>
      <c r="AX105" s="13" t="s">
        <v>76</v>
      </c>
      <c r="AY105" s="246" t="s">
        <v>139</v>
      </c>
    </row>
    <row r="106" s="14" customFormat="1">
      <c r="A106" s="14"/>
      <c r="B106" s="247"/>
      <c r="C106" s="248"/>
      <c r="D106" s="237" t="s">
        <v>148</v>
      </c>
      <c r="E106" s="249" t="s">
        <v>30</v>
      </c>
      <c r="F106" s="250" t="s">
        <v>150</v>
      </c>
      <c r="G106" s="248"/>
      <c r="H106" s="251">
        <v>1</v>
      </c>
      <c r="I106" s="252"/>
      <c r="J106" s="248"/>
      <c r="K106" s="248"/>
      <c r="L106" s="253"/>
      <c r="M106" s="254"/>
      <c r="N106" s="255"/>
      <c r="O106" s="255"/>
      <c r="P106" s="255"/>
      <c r="Q106" s="255"/>
      <c r="R106" s="255"/>
      <c r="S106" s="255"/>
      <c r="T106" s="256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7" t="s">
        <v>148</v>
      </c>
      <c r="AU106" s="257" t="s">
        <v>84</v>
      </c>
      <c r="AV106" s="14" t="s">
        <v>146</v>
      </c>
      <c r="AW106" s="14" t="s">
        <v>37</v>
      </c>
      <c r="AX106" s="14" t="s">
        <v>84</v>
      </c>
      <c r="AY106" s="257" t="s">
        <v>139</v>
      </c>
    </row>
    <row r="107" s="2" customFormat="1" ht="21.75" customHeight="1">
      <c r="A107" s="40"/>
      <c r="B107" s="41"/>
      <c r="C107" s="222" t="s">
        <v>182</v>
      </c>
      <c r="D107" s="222" t="s">
        <v>141</v>
      </c>
      <c r="E107" s="223" t="s">
        <v>194</v>
      </c>
      <c r="F107" s="224" t="s">
        <v>1203</v>
      </c>
      <c r="G107" s="225" t="s">
        <v>685</v>
      </c>
      <c r="H107" s="226">
        <v>1</v>
      </c>
      <c r="I107" s="227"/>
      <c r="J107" s="228">
        <f>ROUND(I107*H107,2)</f>
        <v>0</v>
      </c>
      <c r="K107" s="224" t="s">
        <v>30</v>
      </c>
      <c r="L107" s="46"/>
      <c r="M107" s="229" t="s">
        <v>30</v>
      </c>
      <c r="N107" s="230" t="s">
        <v>47</v>
      </c>
      <c r="O107" s="86"/>
      <c r="P107" s="231">
        <f>O107*H107</f>
        <v>0</v>
      </c>
      <c r="Q107" s="231">
        <v>0</v>
      </c>
      <c r="R107" s="231">
        <f>Q107*H107</f>
        <v>0</v>
      </c>
      <c r="S107" s="231">
        <v>0</v>
      </c>
      <c r="T107" s="232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33" t="s">
        <v>146</v>
      </c>
      <c r="AT107" s="233" t="s">
        <v>141</v>
      </c>
      <c r="AU107" s="233" t="s">
        <v>84</v>
      </c>
      <c r="AY107" s="18" t="s">
        <v>139</v>
      </c>
      <c r="BE107" s="234">
        <f>IF(N107="základní",J107,0)</f>
        <v>0</v>
      </c>
      <c r="BF107" s="234">
        <f>IF(N107="snížená",J107,0)</f>
        <v>0</v>
      </c>
      <c r="BG107" s="234">
        <f>IF(N107="zákl. přenesená",J107,0)</f>
        <v>0</v>
      </c>
      <c r="BH107" s="234">
        <f>IF(N107="sníž. přenesená",J107,0)</f>
        <v>0</v>
      </c>
      <c r="BI107" s="234">
        <f>IF(N107="nulová",J107,0)</f>
        <v>0</v>
      </c>
      <c r="BJ107" s="18" t="s">
        <v>84</v>
      </c>
      <c r="BK107" s="234">
        <f>ROUND(I107*H107,2)</f>
        <v>0</v>
      </c>
      <c r="BL107" s="18" t="s">
        <v>146</v>
      </c>
      <c r="BM107" s="233" t="s">
        <v>1204</v>
      </c>
    </row>
    <row r="108" s="13" customFormat="1">
      <c r="A108" s="13"/>
      <c r="B108" s="235"/>
      <c r="C108" s="236"/>
      <c r="D108" s="237" t="s">
        <v>148</v>
      </c>
      <c r="E108" s="238" t="s">
        <v>30</v>
      </c>
      <c r="F108" s="239" t="s">
        <v>551</v>
      </c>
      <c r="G108" s="236"/>
      <c r="H108" s="240">
        <v>1</v>
      </c>
      <c r="I108" s="241"/>
      <c r="J108" s="236"/>
      <c r="K108" s="236"/>
      <c r="L108" s="242"/>
      <c r="M108" s="243"/>
      <c r="N108" s="244"/>
      <c r="O108" s="244"/>
      <c r="P108" s="244"/>
      <c r="Q108" s="244"/>
      <c r="R108" s="244"/>
      <c r="S108" s="244"/>
      <c r="T108" s="245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6" t="s">
        <v>148</v>
      </c>
      <c r="AU108" s="246" t="s">
        <v>84</v>
      </c>
      <c r="AV108" s="13" t="s">
        <v>87</v>
      </c>
      <c r="AW108" s="13" t="s">
        <v>37</v>
      </c>
      <c r="AX108" s="13" t="s">
        <v>76</v>
      </c>
      <c r="AY108" s="246" t="s">
        <v>139</v>
      </c>
    </row>
    <row r="109" s="14" customFormat="1">
      <c r="A109" s="14"/>
      <c r="B109" s="247"/>
      <c r="C109" s="248"/>
      <c r="D109" s="237" t="s">
        <v>148</v>
      </c>
      <c r="E109" s="249" t="s">
        <v>30</v>
      </c>
      <c r="F109" s="250" t="s">
        <v>150</v>
      </c>
      <c r="G109" s="248"/>
      <c r="H109" s="251">
        <v>1</v>
      </c>
      <c r="I109" s="252"/>
      <c r="J109" s="248"/>
      <c r="K109" s="248"/>
      <c r="L109" s="253"/>
      <c r="M109" s="254"/>
      <c r="N109" s="255"/>
      <c r="O109" s="255"/>
      <c r="P109" s="255"/>
      <c r="Q109" s="255"/>
      <c r="R109" s="255"/>
      <c r="S109" s="255"/>
      <c r="T109" s="256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7" t="s">
        <v>148</v>
      </c>
      <c r="AU109" s="257" t="s">
        <v>84</v>
      </c>
      <c r="AV109" s="14" t="s">
        <v>146</v>
      </c>
      <c r="AW109" s="14" t="s">
        <v>37</v>
      </c>
      <c r="AX109" s="14" t="s">
        <v>84</v>
      </c>
      <c r="AY109" s="257" t="s">
        <v>139</v>
      </c>
    </row>
    <row r="110" s="2" customFormat="1" ht="16.5" customHeight="1">
      <c r="A110" s="40"/>
      <c r="B110" s="41"/>
      <c r="C110" s="222" t="s">
        <v>189</v>
      </c>
      <c r="D110" s="222" t="s">
        <v>141</v>
      </c>
      <c r="E110" s="223" t="s">
        <v>209</v>
      </c>
      <c r="F110" s="224" t="s">
        <v>1205</v>
      </c>
      <c r="G110" s="225" t="s">
        <v>685</v>
      </c>
      <c r="H110" s="226">
        <v>1</v>
      </c>
      <c r="I110" s="227"/>
      <c r="J110" s="228">
        <f>ROUND(I110*H110,2)</f>
        <v>0</v>
      </c>
      <c r="K110" s="224" t="s">
        <v>30</v>
      </c>
      <c r="L110" s="46"/>
      <c r="M110" s="229" t="s">
        <v>30</v>
      </c>
      <c r="N110" s="230" t="s">
        <v>47</v>
      </c>
      <c r="O110" s="86"/>
      <c r="P110" s="231">
        <f>O110*H110</f>
        <v>0</v>
      </c>
      <c r="Q110" s="231">
        <v>0</v>
      </c>
      <c r="R110" s="231">
        <f>Q110*H110</f>
        <v>0</v>
      </c>
      <c r="S110" s="231">
        <v>0</v>
      </c>
      <c r="T110" s="232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33" t="s">
        <v>146</v>
      </c>
      <c r="AT110" s="233" t="s">
        <v>141</v>
      </c>
      <c r="AU110" s="233" t="s">
        <v>84</v>
      </c>
      <c r="AY110" s="18" t="s">
        <v>139</v>
      </c>
      <c r="BE110" s="234">
        <f>IF(N110="základní",J110,0)</f>
        <v>0</v>
      </c>
      <c r="BF110" s="234">
        <f>IF(N110="snížená",J110,0)</f>
        <v>0</v>
      </c>
      <c r="BG110" s="234">
        <f>IF(N110="zákl. přenesená",J110,0)</f>
        <v>0</v>
      </c>
      <c r="BH110" s="234">
        <f>IF(N110="sníž. přenesená",J110,0)</f>
        <v>0</v>
      </c>
      <c r="BI110" s="234">
        <f>IF(N110="nulová",J110,0)</f>
        <v>0</v>
      </c>
      <c r="BJ110" s="18" t="s">
        <v>84</v>
      </c>
      <c r="BK110" s="234">
        <f>ROUND(I110*H110,2)</f>
        <v>0</v>
      </c>
      <c r="BL110" s="18" t="s">
        <v>146</v>
      </c>
      <c r="BM110" s="233" t="s">
        <v>1206</v>
      </c>
    </row>
    <row r="111" s="15" customFormat="1">
      <c r="A111" s="15"/>
      <c r="B111" s="258"/>
      <c r="C111" s="259"/>
      <c r="D111" s="237" t="s">
        <v>148</v>
      </c>
      <c r="E111" s="260" t="s">
        <v>30</v>
      </c>
      <c r="F111" s="261" t="s">
        <v>1207</v>
      </c>
      <c r="G111" s="259"/>
      <c r="H111" s="260" t="s">
        <v>30</v>
      </c>
      <c r="I111" s="262"/>
      <c r="J111" s="259"/>
      <c r="K111" s="259"/>
      <c r="L111" s="263"/>
      <c r="M111" s="264"/>
      <c r="N111" s="265"/>
      <c r="O111" s="265"/>
      <c r="P111" s="265"/>
      <c r="Q111" s="265"/>
      <c r="R111" s="265"/>
      <c r="S111" s="265"/>
      <c r="T111" s="266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67" t="s">
        <v>148</v>
      </c>
      <c r="AU111" s="267" t="s">
        <v>84</v>
      </c>
      <c r="AV111" s="15" t="s">
        <v>84</v>
      </c>
      <c r="AW111" s="15" t="s">
        <v>37</v>
      </c>
      <c r="AX111" s="15" t="s">
        <v>76</v>
      </c>
      <c r="AY111" s="267" t="s">
        <v>139</v>
      </c>
    </row>
    <row r="112" s="15" customFormat="1">
      <c r="A112" s="15"/>
      <c r="B112" s="258"/>
      <c r="C112" s="259"/>
      <c r="D112" s="237" t="s">
        <v>148</v>
      </c>
      <c r="E112" s="260" t="s">
        <v>30</v>
      </c>
      <c r="F112" s="261" t="s">
        <v>1208</v>
      </c>
      <c r="G112" s="259"/>
      <c r="H112" s="260" t="s">
        <v>30</v>
      </c>
      <c r="I112" s="262"/>
      <c r="J112" s="259"/>
      <c r="K112" s="259"/>
      <c r="L112" s="263"/>
      <c r="M112" s="264"/>
      <c r="N112" s="265"/>
      <c r="O112" s="265"/>
      <c r="P112" s="265"/>
      <c r="Q112" s="265"/>
      <c r="R112" s="265"/>
      <c r="S112" s="265"/>
      <c r="T112" s="266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67" t="s">
        <v>148</v>
      </c>
      <c r="AU112" s="267" t="s">
        <v>84</v>
      </c>
      <c r="AV112" s="15" t="s">
        <v>84</v>
      </c>
      <c r="AW112" s="15" t="s">
        <v>37</v>
      </c>
      <c r="AX112" s="15" t="s">
        <v>76</v>
      </c>
      <c r="AY112" s="267" t="s">
        <v>139</v>
      </c>
    </row>
    <row r="113" s="15" customFormat="1">
      <c r="A113" s="15"/>
      <c r="B113" s="258"/>
      <c r="C113" s="259"/>
      <c r="D113" s="237" t="s">
        <v>148</v>
      </c>
      <c r="E113" s="260" t="s">
        <v>30</v>
      </c>
      <c r="F113" s="261" t="s">
        <v>1209</v>
      </c>
      <c r="G113" s="259"/>
      <c r="H113" s="260" t="s">
        <v>30</v>
      </c>
      <c r="I113" s="262"/>
      <c r="J113" s="259"/>
      <c r="K113" s="259"/>
      <c r="L113" s="263"/>
      <c r="M113" s="264"/>
      <c r="N113" s="265"/>
      <c r="O113" s="265"/>
      <c r="P113" s="265"/>
      <c r="Q113" s="265"/>
      <c r="R113" s="265"/>
      <c r="S113" s="265"/>
      <c r="T113" s="266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67" t="s">
        <v>148</v>
      </c>
      <c r="AU113" s="267" t="s">
        <v>84</v>
      </c>
      <c r="AV113" s="15" t="s">
        <v>84</v>
      </c>
      <c r="AW113" s="15" t="s">
        <v>37</v>
      </c>
      <c r="AX113" s="15" t="s">
        <v>76</v>
      </c>
      <c r="AY113" s="267" t="s">
        <v>139</v>
      </c>
    </row>
    <row r="114" s="15" customFormat="1">
      <c r="A114" s="15"/>
      <c r="B114" s="258"/>
      <c r="C114" s="259"/>
      <c r="D114" s="237" t="s">
        <v>148</v>
      </c>
      <c r="E114" s="260" t="s">
        <v>30</v>
      </c>
      <c r="F114" s="261" t="s">
        <v>1210</v>
      </c>
      <c r="G114" s="259"/>
      <c r="H114" s="260" t="s">
        <v>30</v>
      </c>
      <c r="I114" s="262"/>
      <c r="J114" s="259"/>
      <c r="K114" s="259"/>
      <c r="L114" s="263"/>
      <c r="M114" s="264"/>
      <c r="N114" s="265"/>
      <c r="O114" s="265"/>
      <c r="P114" s="265"/>
      <c r="Q114" s="265"/>
      <c r="R114" s="265"/>
      <c r="S114" s="265"/>
      <c r="T114" s="266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67" t="s">
        <v>148</v>
      </c>
      <c r="AU114" s="267" t="s">
        <v>84</v>
      </c>
      <c r="AV114" s="15" t="s">
        <v>84</v>
      </c>
      <c r="AW114" s="15" t="s">
        <v>37</v>
      </c>
      <c r="AX114" s="15" t="s">
        <v>76</v>
      </c>
      <c r="AY114" s="267" t="s">
        <v>139</v>
      </c>
    </row>
    <row r="115" s="15" customFormat="1">
      <c r="A115" s="15"/>
      <c r="B115" s="258"/>
      <c r="C115" s="259"/>
      <c r="D115" s="237" t="s">
        <v>148</v>
      </c>
      <c r="E115" s="260" t="s">
        <v>30</v>
      </c>
      <c r="F115" s="261" t="s">
        <v>1211</v>
      </c>
      <c r="G115" s="259"/>
      <c r="H115" s="260" t="s">
        <v>30</v>
      </c>
      <c r="I115" s="262"/>
      <c r="J115" s="259"/>
      <c r="K115" s="259"/>
      <c r="L115" s="263"/>
      <c r="M115" s="264"/>
      <c r="N115" s="265"/>
      <c r="O115" s="265"/>
      <c r="P115" s="265"/>
      <c r="Q115" s="265"/>
      <c r="R115" s="265"/>
      <c r="S115" s="265"/>
      <c r="T115" s="266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67" t="s">
        <v>148</v>
      </c>
      <c r="AU115" s="267" t="s">
        <v>84</v>
      </c>
      <c r="AV115" s="15" t="s">
        <v>84</v>
      </c>
      <c r="AW115" s="15" t="s">
        <v>37</v>
      </c>
      <c r="AX115" s="15" t="s">
        <v>76</v>
      </c>
      <c r="AY115" s="267" t="s">
        <v>139</v>
      </c>
    </row>
    <row r="116" s="15" customFormat="1">
      <c r="A116" s="15"/>
      <c r="B116" s="258"/>
      <c r="C116" s="259"/>
      <c r="D116" s="237" t="s">
        <v>148</v>
      </c>
      <c r="E116" s="260" t="s">
        <v>30</v>
      </c>
      <c r="F116" s="261" t="s">
        <v>1212</v>
      </c>
      <c r="G116" s="259"/>
      <c r="H116" s="260" t="s">
        <v>30</v>
      </c>
      <c r="I116" s="262"/>
      <c r="J116" s="259"/>
      <c r="K116" s="259"/>
      <c r="L116" s="263"/>
      <c r="M116" s="264"/>
      <c r="N116" s="265"/>
      <c r="O116" s="265"/>
      <c r="P116" s="265"/>
      <c r="Q116" s="265"/>
      <c r="R116" s="265"/>
      <c r="S116" s="265"/>
      <c r="T116" s="266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67" t="s">
        <v>148</v>
      </c>
      <c r="AU116" s="267" t="s">
        <v>84</v>
      </c>
      <c r="AV116" s="15" t="s">
        <v>84</v>
      </c>
      <c r="AW116" s="15" t="s">
        <v>37</v>
      </c>
      <c r="AX116" s="15" t="s">
        <v>76</v>
      </c>
      <c r="AY116" s="267" t="s">
        <v>139</v>
      </c>
    </row>
    <row r="117" s="15" customFormat="1">
      <c r="A117" s="15"/>
      <c r="B117" s="258"/>
      <c r="C117" s="259"/>
      <c r="D117" s="237" t="s">
        <v>148</v>
      </c>
      <c r="E117" s="260" t="s">
        <v>30</v>
      </c>
      <c r="F117" s="261" t="s">
        <v>1213</v>
      </c>
      <c r="G117" s="259"/>
      <c r="H117" s="260" t="s">
        <v>30</v>
      </c>
      <c r="I117" s="262"/>
      <c r="J117" s="259"/>
      <c r="K117" s="259"/>
      <c r="L117" s="263"/>
      <c r="M117" s="264"/>
      <c r="N117" s="265"/>
      <c r="O117" s="265"/>
      <c r="P117" s="265"/>
      <c r="Q117" s="265"/>
      <c r="R117" s="265"/>
      <c r="S117" s="265"/>
      <c r="T117" s="266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67" t="s">
        <v>148</v>
      </c>
      <c r="AU117" s="267" t="s">
        <v>84</v>
      </c>
      <c r="AV117" s="15" t="s">
        <v>84</v>
      </c>
      <c r="AW117" s="15" t="s">
        <v>37</v>
      </c>
      <c r="AX117" s="15" t="s">
        <v>76</v>
      </c>
      <c r="AY117" s="267" t="s">
        <v>139</v>
      </c>
    </row>
    <row r="118" s="15" customFormat="1">
      <c r="A118" s="15"/>
      <c r="B118" s="258"/>
      <c r="C118" s="259"/>
      <c r="D118" s="237" t="s">
        <v>148</v>
      </c>
      <c r="E118" s="260" t="s">
        <v>30</v>
      </c>
      <c r="F118" s="261" t="s">
        <v>1214</v>
      </c>
      <c r="G118" s="259"/>
      <c r="H118" s="260" t="s">
        <v>30</v>
      </c>
      <c r="I118" s="262"/>
      <c r="J118" s="259"/>
      <c r="K118" s="259"/>
      <c r="L118" s="263"/>
      <c r="M118" s="264"/>
      <c r="N118" s="265"/>
      <c r="O118" s="265"/>
      <c r="P118" s="265"/>
      <c r="Q118" s="265"/>
      <c r="R118" s="265"/>
      <c r="S118" s="265"/>
      <c r="T118" s="266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67" t="s">
        <v>148</v>
      </c>
      <c r="AU118" s="267" t="s">
        <v>84</v>
      </c>
      <c r="AV118" s="15" t="s">
        <v>84</v>
      </c>
      <c r="AW118" s="15" t="s">
        <v>37</v>
      </c>
      <c r="AX118" s="15" t="s">
        <v>76</v>
      </c>
      <c r="AY118" s="267" t="s">
        <v>139</v>
      </c>
    </row>
    <row r="119" s="15" customFormat="1">
      <c r="A119" s="15"/>
      <c r="B119" s="258"/>
      <c r="C119" s="259"/>
      <c r="D119" s="237" t="s">
        <v>148</v>
      </c>
      <c r="E119" s="260" t="s">
        <v>30</v>
      </c>
      <c r="F119" s="261" t="s">
        <v>1215</v>
      </c>
      <c r="G119" s="259"/>
      <c r="H119" s="260" t="s">
        <v>30</v>
      </c>
      <c r="I119" s="262"/>
      <c r="J119" s="259"/>
      <c r="K119" s="259"/>
      <c r="L119" s="263"/>
      <c r="M119" s="264"/>
      <c r="N119" s="265"/>
      <c r="O119" s="265"/>
      <c r="P119" s="265"/>
      <c r="Q119" s="265"/>
      <c r="R119" s="265"/>
      <c r="S119" s="265"/>
      <c r="T119" s="266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67" t="s">
        <v>148</v>
      </c>
      <c r="AU119" s="267" t="s">
        <v>84</v>
      </c>
      <c r="AV119" s="15" t="s">
        <v>84</v>
      </c>
      <c r="AW119" s="15" t="s">
        <v>37</v>
      </c>
      <c r="AX119" s="15" t="s">
        <v>76</v>
      </c>
      <c r="AY119" s="267" t="s">
        <v>139</v>
      </c>
    </row>
    <row r="120" s="15" customFormat="1">
      <c r="A120" s="15"/>
      <c r="B120" s="258"/>
      <c r="C120" s="259"/>
      <c r="D120" s="237" t="s">
        <v>148</v>
      </c>
      <c r="E120" s="260" t="s">
        <v>30</v>
      </c>
      <c r="F120" s="261" t="s">
        <v>1216</v>
      </c>
      <c r="G120" s="259"/>
      <c r="H120" s="260" t="s">
        <v>30</v>
      </c>
      <c r="I120" s="262"/>
      <c r="J120" s="259"/>
      <c r="K120" s="259"/>
      <c r="L120" s="263"/>
      <c r="M120" s="264"/>
      <c r="N120" s="265"/>
      <c r="O120" s="265"/>
      <c r="P120" s="265"/>
      <c r="Q120" s="265"/>
      <c r="R120" s="265"/>
      <c r="S120" s="265"/>
      <c r="T120" s="266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67" t="s">
        <v>148</v>
      </c>
      <c r="AU120" s="267" t="s">
        <v>84</v>
      </c>
      <c r="AV120" s="15" t="s">
        <v>84</v>
      </c>
      <c r="AW120" s="15" t="s">
        <v>37</v>
      </c>
      <c r="AX120" s="15" t="s">
        <v>76</v>
      </c>
      <c r="AY120" s="267" t="s">
        <v>139</v>
      </c>
    </row>
    <row r="121" s="15" customFormat="1">
      <c r="A121" s="15"/>
      <c r="B121" s="258"/>
      <c r="C121" s="259"/>
      <c r="D121" s="237" t="s">
        <v>148</v>
      </c>
      <c r="E121" s="260" t="s">
        <v>30</v>
      </c>
      <c r="F121" s="261" t="s">
        <v>1217</v>
      </c>
      <c r="G121" s="259"/>
      <c r="H121" s="260" t="s">
        <v>30</v>
      </c>
      <c r="I121" s="262"/>
      <c r="J121" s="259"/>
      <c r="K121" s="259"/>
      <c r="L121" s="263"/>
      <c r="M121" s="264"/>
      <c r="N121" s="265"/>
      <c r="O121" s="265"/>
      <c r="P121" s="265"/>
      <c r="Q121" s="265"/>
      <c r="R121" s="265"/>
      <c r="S121" s="265"/>
      <c r="T121" s="266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67" t="s">
        <v>148</v>
      </c>
      <c r="AU121" s="267" t="s">
        <v>84</v>
      </c>
      <c r="AV121" s="15" t="s">
        <v>84</v>
      </c>
      <c r="AW121" s="15" t="s">
        <v>37</v>
      </c>
      <c r="AX121" s="15" t="s">
        <v>76</v>
      </c>
      <c r="AY121" s="267" t="s">
        <v>139</v>
      </c>
    </row>
    <row r="122" s="15" customFormat="1">
      <c r="A122" s="15"/>
      <c r="B122" s="258"/>
      <c r="C122" s="259"/>
      <c r="D122" s="237" t="s">
        <v>148</v>
      </c>
      <c r="E122" s="260" t="s">
        <v>30</v>
      </c>
      <c r="F122" s="261" t="s">
        <v>1218</v>
      </c>
      <c r="G122" s="259"/>
      <c r="H122" s="260" t="s">
        <v>30</v>
      </c>
      <c r="I122" s="262"/>
      <c r="J122" s="259"/>
      <c r="K122" s="259"/>
      <c r="L122" s="263"/>
      <c r="M122" s="264"/>
      <c r="N122" s="265"/>
      <c r="O122" s="265"/>
      <c r="P122" s="265"/>
      <c r="Q122" s="265"/>
      <c r="R122" s="265"/>
      <c r="S122" s="265"/>
      <c r="T122" s="266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67" t="s">
        <v>148</v>
      </c>
      <c r="AU122" s="267" t="s">
        <v>84</v>
      </c>
      <c r="AV122" s="15" t="s">
        <v>84</v>
      </c>
      <c r="AW122" s="15" t="s">
        <v>37</v>
      </c>
      <c r="AX122" s="15" t="s">
        <v>76</v>
      </c>
      <c r="AY122" s="267" t="s">
        <v>139</v>
      </c>
    </row>
    <row r="123" s="15" customFormat="1">
      <c r="A123" s="15"/>
      <c r="B123" s="258"/>
      <c r="C123" s="259"/>
      <c r="D123" s="237" t="s">
        <v>148</v>
      </c>
      <c r="E123" s="260" t="s">
        <v>30</v>
      </c>
      <c r="F123" s="261" t="s">
        <v>1219</v>
      </c>
      <c r="G123" s="259"/>
      <c r="H123" s="260" t="s">
        <v>30</v>
      </c>
      <c r="I123" s="262"/>
      <c r="J123" s="259"/>
      <c r="K123" s="259"/>
      <c r="L123" s="263"/>
      <c r="M123" s="264"/>
      <c r="N123" s="265"/>
      <c r="O123" s="265"/>
      <c r="P123" s="265"/>
      <c r="Q123" s="265"/>
      <c r="R123" s="265"/>
      <c r="S123" s="265"/>
      <c r="T123" s="266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67" t="s">
        <v>148</v>
      </c>
      <c r="AU123" s="267" t="s">
        <v>84</v>
      </c>
      <c r="AV123" s="15" t="s">
        <v>84</v>
      </c>
      <c r="AW123" s="15" t="s">
        <v>37</v>
      </c>
      <c r="AX123" s="15" t="s">
        <v>76</v>
      </c>
      <c r="AY123" s="267" t="s">
        <v>139</v>
      </c>
    </row>
    <row r="124" s="15" customFormat="1">
      <c r="A124" s="15"/>
      <c r="B124" s="258"/>
      <c r="C124" s="259"/>
      <c r="D124" s="237" t="s">
        <v>148</v>
      </c>
      <c r="E124" s="260" t="s">
        <v>30</v>
      </c>
      <c r="F124" s="261" t="s">
        <v>1220</v>
      </c>
      <c r="G124" s="259"/>
      <c r="H124" s="260" t="s">
        <v>30</v>
      </c>
      <c r="I124" s="262"/>
      <c r="J124" s="259"/>
      <c r="K124" s="259"/>
      <c r="L124" s="263"/>
      <c r="M124" s="264"/>
      <c r="N124" s="265"/>
      <c r="O124" s="265"/>
      <c r="P124" s="265"/>
      <c r="Q124" s="265"/>
      <c r="R124" s="265"/>
      <c r="S124" s="265"/>
      <c r="T124" s="266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67" t="s">
        <v>148</v>
      </c>
      <c r="AU124" s="267" t="s">
        <v>84</v>
      </c>
      <c r="AV124" s="15" t="s">
        <v>84</v>
      </c>
      <c r="AW124" s="15" t="s">
        <v>37</v>
      </c>
      <c r="AX124" s="15" t="s">
        <v>76</v>
      </c>
      <c r="AY124" s="267" t="s">
        <v>139</v>
      </c>
    </row>
    <row r="125" s="13" customFormat="1">
      <c r="A125" s="13"/>
      <c r="B125" s="235"/>
      <c r="C125" s="236"/>
      <c r="D125" s="237" t="s">
        <v>148</v>
      </c>
      <c r="E125" s="238" t="s">
        <v>30</v>
      </c>
      <c r="F125" s="239" t="s">
        <v>551</v>
      </c>
      <c r="G125" s="236"/>
      <c r="H125" s="240">
        <v>1</v>
      </c>
      <c r="I125" s="241"/>
      <c r="J125" s="236"/>
      <c r="K125" s="236"/>
      <c r="L125" s="242"/>
      <c r="M125" s="243"/>
      <c r="N125" s="244"/>
      <c r="O125" s="244"/>
      <c r="P125" s="244"/>
      <c r="Q125" s="244"/>
      <c r="R125" s="244"/>
      <c r="S125" s="244"/>
      <c r="T125" s="24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6" t="s">
        <v>148</v>
      </c>
      <c r="AU125" s="246" t="s">
        <v>84</v>
      </c>
      <c r="AV125" s="13" t="s">
        <v>87</v>
      </c>
      <c r="AW125" s="13" t="s">
        <v>37</v>
      </c>
      <c r="AX125" s="13" t="s">
        <v>76</v>
      </c>
      <c r="AY125" s="246" t="s">
        <v>139</v>
      </c>
    </row>
    <row r="126" s="14" customFormat="1">
      <c r="A126" s="14"/>
      <c r="B126" s="247"/>
      <c r="C126" s="248"/>
      <c r="D126" s="237" t="s">
        <v>148</v>
      </c>
      <c r="E126" s="249" t="s">
        <v>30</v>
      </c>
      <c r="F126" s="250" t="s">
        <v>150</v>
      </c>
      <c r="G126" s="248"/>
      <c r="H126" s="251">
        <v>1</v>
      </c>
      <c r="I126" s="252"/>
      <c r="J126" s="248"/>
      <c r="K126" s="248"/>
      <c r="L126" s="253"/>
      <c r="M126" s="254"/>
      <c r="N126" s="255"/>
      <c r="O126" s="255"/>
      <c r="P126" s="255"/>
      <c r="Q126" s="255"/>
      <c r="R126" s="255"/>
      <c r="S126" s="255"/>
      <c r="T126" s="256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7" t="s">
        <v>148</v>
      </c>
      <c r="AU126" s="257" t="s">
        <v>84</v>
      </c>
      <c r="AV126" s="14" t="s">
        <v>146</v>
      </c>
      <c r="AW126" s="14" t="s">
        <v>37</v>
      </c>
      <c r="AX126" s="14" t="s">
        <v>84</v>
      </c>
      <c r="AY126" s="257" t="s">
        <v>139</v>
      </c>
    </row>
    <row r="127" s="2" customFormat="1" ht="16.5" customHeight="1">
      <c r="A127" s="40"/>
      <c r="B127" s="41"/>
      <c r="C127" s="222" t="s">
        <v>194</v>
      </c>
      <c r="D127" s="222" t="s">
        <v>141</v>
      </c>
      <c r="E127" s="223" t="s">
        <v>224</v>
      </c>
      <c r="F127" s="224" t="s">
        <v>1221</v>
      </c>
      <c r="G127" s="225" t="s">
        <v>685</v>
      </c>
      <c r="H127" s="226">
        <v>1</v>
      </c>
      <c r="I127" s="227"/>
      <c r="J127" s="228">
        <f>ROUND(I127*H127,2)</f>
        <v>0</v>
      </c>
      <c r="K127" s="224" t="s">
        <v>30</v>
      </c>
      <c r="L127" s="46"/>
      <c r="M127" s="229" t="s">
        <v>30</v>
      </c>
      <c r="N127" s="230" t="s">
        <v>47</v>
      </c>
      <c r="O127" s="86"/>
      <c r="P127" s="231">
        <f>O127*H127</f>
        <v>0</v>
      </c>
      <c r="Q127" s="231">
        <v>0</v>
      </c>
      <c r="R127" s="231">
        <f>Q127*H127</f>
        <v>0</v>
      </c>
      <c r="S127" s="231">
        <v>0</v>
      </c>
      <c r="T127" s="232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33" t="s">
        <v>146</v>
      </c>
      <c r="AT127" s="233" t="s">
        <v>141</v>
      </c>
      <c r="AU127" s="233" t="s">
        <v>84</v>
      </c>
      <c r="AY127" s="18" t="s">
        <v>139</v>
      </c>
      <c r="BE127" s="234">
        <f>IF(N127="základní",J127,0)</f>
        <v>0</v>
      </c>
      <c r="BF127" s="234">
        <f>IF(N127="snížená",J127,0)</f>
        <v>0</v>
      </c>
      <c r="BG127" s="234">
        <f>IF(N127="zákl. přenesená",J127,0)</f>
        <v>0</v>
      </c>
      <c r="BH127" s="234">
        <f>IF(N127="sníž. přenesená",J127,0)</f>
        <v>0</v>
      </c>
      <c r="BI127" s="234">
        <f>IF(N127="nulová",J127,0)</f>
        <v>0</v>
      </c>
      <c r="BJ127" s="18" t="s">
        <v>84</v>
      </c>
      <c r="BK127" s="234">
        <f>ROUND(I127*H127,2)</f>
        <v>0</v>
      </c>
      <c r="BL127" s="18" t="s">
        <v>146</v>
      </c>
      <c r="BM127" s="233" t="s">
        <v>1222</v>
      </c>
    </row>
    <row r="128" s="15" customFormat="1">
      <c r="A128" s="15"/>
      <c r="B128" s="258"/>
      <c r="C128" s="259"/>
      <c r="D128" s="237" t="s">
        <v>148</v>
      </c>
      <c r="E128" s="260" t="s">
        <v>30</v>
      </c>
      <c r="F128" s="261" t="s">
        <v>1223</v>
      </c>
      <c r="G128" s="259"/>
      <c r="H128" s="260" t="s">
        <v>30</v>
      </c>
      <c r="I128" s="262"/>
      <c r="J128" s="259"/>
      <c r="K128" s="259"/>
      <c r="L128" s="263"/>
      <c r="M128" s="264"/>
      <c r="N128" s="265"/>
      <c r="O128" s="265"/>
      <c r="P128" s="265"/>
      <c r="Q128" s="265"/>
      <c r="R128" s="265"/>
      <c r="S128" s="265"/>
      <c r="T128" s="266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67" t="s">
        <v>148</v>
      </c>
      <c r="AU128" s="267" t="s">
        <v>84</v>
      </c>
      <c r="AV128" s="15" t="s">
        <v>84</v>
      </c>
      <c r="AW128" s="15" t="s">
        <v>37</v>
      </c>
      <c r="AX128" s="15" t="s">
        <v>76</v>
      </c>
      <c r="AY128" s="267" t="s">
        <v>139</v>
      </c>
    </row>
    <row r="129" s="15" customFormat="1">
      <c r="A129" s="15"/>
      <c r="B129" s="258"/>
      <c r="C129" s="259"/>
      <c r="D129" s="237" t="s">
        <v>148</v>
      </c>
      <c r="E129" s="260" t="s">
        <v>30</v>
      </c>
      <c r="F129" s="261" t="s">
        <v>1224</v>
      </c>
      <c r="G129" s="259"/>
      <c r="H129" s="260" t="s">
        <v>30</v>
      </c>
      <c r="I129" s="262"/>
      <c r="J129" s="259"/>
      <c r="K129" s="259"/>
      <c r="L129" s="263"/>
      <c r="M129" s="264"/>
      <c r="N129" s="265"/>
      <c r="O129" s="265"/>
      <c r="P129" s="265"/>
      <c r="Q129" s="265"/>
      <c r="R129" s="265"/>
      <c r="S129" s="265"/>
      <c r="T129" s="266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67" t="s">
        <v>148</v>
      </c>
      <c r="AU129" s="267" t="s">
        <v>84</v>
      </c>
      <c r="AV129" s="15" t="s">
        <v>84</v>
      </c>
      <c r="AW129" s="15" t="s">
        <v>37</v>
      </c>
      <c r="AX129" s="15" t="s">
        <v>76</v>
      </c>
      <c r="AY129" s="267" t="s">
        <v>139</v>
      </c>
    </row>
    <row r="130" s="13" customFormat="1">
      <c r="A130" s="13"/>
      <c r="B130" s="235"/>
      <c r="C130" s="236"/>
      <c r="D130" s="237" t="s">
        <v>148</v>
      </c>
      <c r="E130" s="238" t="s">
        <v>30</v>
      </c>
      <c r="F130" s="239" t="s">
        <v>551</v>
      </c>
      <c r="G130" s="236"/>
      <c r="H130" s="240">
        <v>1</v>
      </c>
      <c r="I130" s="241"/>
      <c r="J130" s="236"/>
      <c r="K130" s="236"/>
      <c r="L130" s="242"/>
      <c r="M130" s="243"/>
      <c r="N130" s="244"/>
      <c r="O130" s="244"/>
      <c r="P130" s="244"/>
      <c r="Q130" s="244"/>
      <c r="R130" s="244"/>
      <c r="S130" s="244"/>
      <c r="T130" s="24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6" t="s">
        <v>148</v>
      </c>
      <c r="AU130" s="246" t="s">
        <v>84</v>
      </c>
      <c r="AV130" s="13" t="s">
        <v>87</v>
      </c>
      <c r="AW130" s="13" t="s">
        <v>37</v>
      </c>
      <c r="AX130" s="13" t="s">
        <v>76</v>
      </c>
      <c r="AY130" s="246" t="s">
        <v>139</v>
      </c>
    </row>
    <row r="131" s="14" customFormat="1">
      <c r="A131" s="14"/>
      <c r="B131" s="247"/>
      <c r="C131" s="248"/>
      <c r="D131" s="237" t="s">
        <v>148</v>
      </c>
      <c r="E131" s="249" t="s">
        <v>30</v>
      </c>
      <c r="F131" s="250" t="s">
        <v>150</v>
      </c>
      <c r="G131" s="248"/>
      <c r="H131" s="251">
        <v>1</v>
      </c>
      <c r="I131" s="252"/>
      <c r="J131" s="248"/>
      <c r="K131" s="248"/>
      <c r="L131" s="253"/>
      <c r="M131" s="254"/>
      <c r="N131" s="255"/>
      <c r="O131" s="255"/>
      <c r="P131" s="255"/>
      <c r="Q131" s="255"/>
      <c r="R131" s="255"/>
      <c r="S131" s="255"/>
      <c r="T131" s="256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7" t="s">
        <v>148</v>
      </c>
      <c r="AU131" s="257" t="s">
        <v>84</v>
      </c>
      <c r="AV131" s="14" t="s">
        <v>146</v>
      </c>
      <c r="AW131" s="14" t="s">
        <v>37</v>
      </c>
      <c r="AX131" s="14" t="s">
        <v>84</v>
      </c>
      <c r="AY131" s="257" t="s">
        <v>139</v>
      </c>
    </row>
    <row r="132" s="2" customFormat="1" ht="16.5" customHeight="1">
      <c r="A132" s="40"/>
      <c r="B132" s="41"/>
      <c r="C132" s="222" t="s">
        <v>202</v>
      </c>
      <c r="D132" s="222" t="s">
        <v>141</v>
      </c>
      <c r="E132" s="223" t="s">
        <v>8</v>
      </c>
      <c r="F132" s="224" t="s">
        <v>1225</v>
      </c>
      <c r="G132" s="225" t="s">
        <v>685</v>
      </c>
      <c r="H132" s="226">
        <v>1</v>
      </c>
      <c r="I132" s="227"/>
      <c r="J132" s="228">
        <f>ROUND(I132*H132,2)</f>
        <v>0</v>
      </c>
      <c r="K132" s="224" t="s">
        <v>30</v>
      </c>
      <c r="L132" s="46"/>
      <c r="M132" s="229" t="s">
        <v>30</v>
      </c>
      <c r="N132" s="230" t="s">
        <v>47</v>
      </c>
      <c r="O132" s="86"/>
      <c r="P132" s="231">
        <f>O132*H132</f>
        <v>0</v>
      </c>
      <c r="Q132" s="231">
        <v>0</v>
      </c>
      <c r="R132" s="231">
        <f>Q132*H132</f>
        <v>0</v>
      </c>
      <c r="S132" s="231">
        <v>0</v>
      </c>
      <c r="T132" s="232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33" t="s">
        <v>146</v>
      </c>
      <c r="AT132" s="233" t="s">
        <v>141</v>
      </c>
      <c r="AU132" s="233" t="s">
        <v>84</v>
      </c>
      <c r="AY132" s="18" t="s">
        <v>139</v>
      </c>
      <c r="BE132" s="234">
        <f>IF(N132="základní",J132,0)</f>
        <v>0</v>
      </c>
      <c r="BF132" s="234">
        <f>IF(N132="snížená",J132,0)</f>
        <v>0</v>
      </c>
      <c r="BG132" s="234">
        <f>IF(N132="zákl. přenesená",J132,0)</f>
        <v>0</v>
      </c>
      <c r="BH132" s="234">
        <f>IF(N132="sníž. přenesená",J132,0)</f>
        <v>0</v>
      </c>
      <c r="BI132" s="234">
        <f>IF(N132="nulová",J132,0)</f>
        <v>0</v>
      </c>
      <c r="BJ132" s="18" t="s">
        <v>84</v>
      </c>
      <c r="BK132" s="234">
        <f>ROUND(I132*H132,2)</f>
        <v>0</v>
      </c>
      <c r="BL132" s="18" t="s">
        <v>146</v>
      </c>
      <c r="BM132" s="233" t="s">
        <v>1226</v>
      </c>
    </row>
    <row r="133" s="13" customFormat="1">
      <c r="A133" s="13"/>
      <c r="B133" s="235"/>
      <c r="C133" s="236"/>
      <c r="D133" s="237" t="s">
        <v>148</v>
      </c>
      <c r="E133" s="238" t="s">
        <v>30</v>
      </c>
      <c r="F133" s="239" t="s">
        <v>551</v>
      </c>
      <c r="G133" s="236"/>
      <c r="H133" s="240">
        <v>1</v>
      </c>
      <c r="I133" s="241"/>
      <c r="J133" s="236"/>
      <c r="K133" s="236"/>
      <c r="L133" s="242"/>
      <c r="M133" s="243"/>
      <c r="N133" s="244"/>
      <c r="O133" s="244"/>
      <c r="P133" s="244"/>
      <c r="Q133" s="244"/>
      <c r="R133" s="244"/>
      <c r="S133" s="244"/>
      <c r="T133" s="24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6" t="s">
        <v>148</v>
      </c>
      <c r="AU133" s="246" t="s">
        <v>84</v>
      </c>
      <c r="AV133" s="13" t="s">
        <v>87</v>
      </c>
      <c r="AW133" s="13" t="s">
        <v>37</v>
      </c>
      <c r="AX133" s="13" t="s">
        <v>76</v>
      </c>
      <c r="AY133" s="246" t="s">
        <v>139</v>
      </c>
    </row>
    <row r="134" s="14" customFormat="1">
      <c r="A134" s="14"/>
      <c r="B134" s="247"/>
      <c r="C134" s="248"/>
      <c r="D134" s="237" t="s">
        <v>148</v>
      </c>
      <c r="E134" s="249" t="s">
        <v>30</v>
      </c>
      <c r="F134" s="250" t="s">
        <v>150</v>
      </c>
      <c r="G134" s="248"/>
      <c r="H134" s="251">
        <v>1</v>
      </c>
      <c r="I134" s="252"/>
      <c r="J134" s="248"/>
      <c r="K134" s="248"/>
      <c r="L134" s="253"/>
      <c r="M134" s="254"/>
      <c r="N134" s="255"/>
      <c r="O134" s="255"/>
      <c r="P134" s="255"/>
      <c r="Q134" s="255"/>
      <c r="R134" s="255"/>
      <c r="S134" s="255"/>
      <c r="T134" s="256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7" t="s">
        <v>148</v>
      </c>
      <c r="AU134" s="257" t="s">
        <v>84</v>
      </c>
      <c r="AV134" s="14" t="s">
        <v>146</v>
      </c>
      <c r="AW134" s="14" t="s">
        <v>37</v>
      </c>
      <c r="AX134" s="14" t="s">
        <v>84</v>
      </c>
      <c r="AY134" s="257" t="s">
        <v>139</v>
      </c>
    </row>
    <row r="135" s="2" customFormat="1" ht="16.5" customHeight="1">
      <c r="A135" s="40"/>
      <c r="B135" s="41"/>
      <c r="C135" s="222" t="s">
        <v>209</v>
      </c>
      <c r="D135" s="222" t="s">
        <v>141</v>
      </c>
      <c r="E135" s="223" t="s">
        <v>257</v>
      </c>
      <c r="F135" s="224" t="s">
        <v>1227</v>
      </c>
      <c r="G135" s="225" t="s">
        <v>685</v>
      </c>
      <c r="H135" s="226">
        <v>1</v>
      </c>
      <c r="I135" s="227"/>
      <c r="J135" s="228">
        <f>ROUND(I135*H135,2)</f>
        <v>0</v>
      </c>
      <c r="K135" s="224" t="s">
        <v>30</v>
      </c>
      <c r="L135" s="46"/>
      <c r="M135" s="229" t="s">
        <v>30</v>
      </c>
      <c r="N135" s="230" t="s">
        <v>47</v>
      </c>
      <c r="O135" s="86"/>
      <c r="P135" s="231">
        <f>O135*H135</f>
        <v>0</v>
      </c>
      <c r="Q135" s="231">
        <v>0</v>
      </c>
      <c r="R135" s="231">
        <f>Q135*H135</f>
        <v>0</v>
      </c>
      <c r="S135" s="231">
        <v>0</v>
      </c>
      <c r="T135" s="232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33" t="s">
        <v>146</v>
      </c>
      <c r="AT135" s="233" t="s">
        <v>141</v>
      </c>
      <c r="AU135" s="233" t="s">
        <v>84</v>
      </c>
      <c r="AY135" s="18" t="s">
        <v>139</v>
      </c>
      <c r="BE135" s="234">
        <f>IF(N135="základní",J135,0)</f>
        <v>0</v>
      </c>
      <c r="BF135" s="234">
        <f>IF(N135="snížená",J135,0)</f>
        <v>0</v>
      </c>
      <c r="BG135" s="234">
        <f>IF(N135="zákl. přenesená",J135,0)</f>
        <v>0</v>
      </c>
      <c r="BH135" s="234">
        <f>IF(N135="sníž. přenesená",J135,0)</f>
        <v>0</v>
      </c>
      <c r="BI135" s="234">
        <f>IF(N135="nulová",J135,0)</f>
        <v>0</v>
      </c>
      <c r="BJ135" s="18" t="s">
        <v>84</v>
      </c>
      <c r="BK135" s="234">
        <f>ROUND(I135*H135,2)</f>
        <v>0</v>
      </c>
      <c r="BL135" s="18" t="s">
        <v>146</v>
      </c>
      <c r="BM135" s="233" t="s">
        <v>1228</v>
      </c>
    </row>
    <row r="136" s="13" customFormat="1">
      <c r="A136" s="13"/>
      <c r="B136" s="235"/>
      <c r="C136" s="236"/>
      <c r="D136" s="237" t="s">
        <v>148</v>
      </c>
      <c r="E136" s="238" t="s">
        <v>30</v>
      </c>
      <c r="F136" s="239" t="s">
        <v>551</v>
      </c>
      <c r="G136" s="236"/>
      <c r="H136" s="240">
        <v>1</v>
      </c>
      <c r="I136" s="241"/>
      <c r="J136" s="236"/>
      <c r="K136" s="236"/>
      <c r="L136" s="242"/>
      <c r="M136" s="243"/>
      <c r="N136" s="244"/>
      <c r="O136" s="244"/>
      <c r="P136" s="244"/>
      <c r="Q136" s="244"/>
      <c r="R136" s="244"/>
      <c r="S136" s="244"/>
      <c r="T136" s="24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6" t="s">
        <v>148</v>
      </c>
      <c r="AU136" s="246" t="s">
        <v>84</v>
      </c>
      <c r="AV136" s="13" t="s">
        <v>87</v>
      </c>
      <c r="AW136" s="13" t="s">
        <v>37</v>
      </c>
      <c r="AX136" s="13" t="s">
        <v>76</v>
      </c>
      <c r="AY136" s="246" t="s">
        <v>139</v>
      </c>
    </row>
    <row r="137" s="14" customFormat="1">
      <c r="A137" s="14"/>
      <c r="B137" s="247"/>
      <c r="C137" s="248"/>
      <c r="D137" s="237" t="s">
        <v>148</v>
      </c>
      <c r="E137" s="249" t="s">
        <v>30</v>
      </c>
      <c r="F137" s="250" t="s">
        <v>150</v>
      </c>
      <c r="G137" s="248"/>
      <c r="H137" s="251">
        <v>1</v>
      </c>
      <c r="I137" s="252"/>
      <c r="J137" s="248"/>
      <c r="K137" s="248"/>
      <c r="L137" s="253"/>
      <c r="M137" s="254"/>
      <c r="N137" s="255"/>
      <c r="O137" s="255"/>
      <c r="P137" s="255"/>
      <c r="Q137" s="255"/>
      <c r="R137" s="255"/>
      <c r="S137" s="255"/>
      <c r="T137" s="256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7" t="s">
        <v>148</v>
      </c>
      <c r="AU137" s="257" t="s">
        <v>84</v>
      </c>
      <c r="AV137" s="14" t="s">
        <v>146</v>
      </c>
      <c r="AW137" s="14" t="s">
        <v>37</v>
      </c>
      <c r="AX137" s="14" t="s">
        <v>84</v>
      </c>
      <c r="AY137" s="257" t="s">
        <v>139</v>
      </c>
    </row>
    <row r="138" s="2" customFormat="1" ht="16.5" customHeight="1">
      <c r="A138" s="40"/>
      <c r="B138" s="41"/>
      <c r="C138" s="222" t="s">
        <v>218</v>
      </c>
      <c r="D138" s="222" t="s">
        <v>141</v>
      </c>
      <c r="E138" s="223" t="s">
        <v>266</v>
      </c>
      <c r="F138" s="224" t="s">
        <v>1229</v>
      </c>
      <c r="G138" s="225" t="s">
        <v>685</v>
      </c>
      <c r="H138" s="226">
        <v>1</v>
      </c>
      <c r="I138" s="227"/>
      <c r="J138" s="228">
        <f>ROUND(I138*H138,2)</f>
        <v>0</v>
      </c>
      <c r="K138" s="224" t="s">
        <v>30</v>
      </c>
      <c r="L138" s="46"/>
      <c r="M138" s="229" t="s">
        <v>30</v>
      </c>
      <c r="N138" s="230" t="s">
        <v>47</v>
      </c>
      <c r="O138" s="86"/>
      <c r="P138" s="231">
        <f>O138*H138</f>
        <v>0</v>
      </c>
      <c r="Q138" s="231">
        <v>0</v>
      </c>
      <c r="R138" s="231">
        <f>Q138*H138</f>
        <v>0</v>
      </c>
      <c r="S138" s="231">
        <v>0</v>
      </c>
      <c r="T138" s="232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33" t="s">
        <v>146</v>
      </c>
      <c r="AT138" s="233" t="s">
        <v>141</v>
      </c>
      <c r="AU138" s="233" t="s">
        <v>84</v>
      </c>
      <c r="AY138" s="18" t="s">
        <v>139</v>
      </c>
      <c r="BE138" s="234">
        <f>IF(N138="základní",J138,0)</f>
        <v>0</v>
      </c>
      <c r="BF138" s="234">
        <f>IF(N138="snížená",J138,0)</f>
        <v>0</v>
      </c>
      <c r="BG138" s="234">
        <f>IF(N138="zákl. přenesená",J138,0)</f>
        <v>0</v>
      </c>
      <c r="BH138" s="234">
        <f>IF(N138="sníž. přenesená",J138,0)</f>
        <v>0</v>
      </c>
      <c r="BI138" s="234">
        <f>IF(N138="nulová",J138,0)</f>
        <v>0</v>
      </c>
      <c r="BJ138" s="18" t="s">
        <v>84</v>
      </c>
      <c r="BK138" s="234">
        <f>ROUND(I138*H138,2)</f>
        <v>0</v>
      </c>
      <c r="BL138" s="18" t="s">
        <v>146</v>
      </c>
      <c r="BM138" s="233" t="s">
        <v>1230</v>
      </c>
    </row>
    <row r="139" s="15" customFormat="1">
      <c r="A139" s="15"/>
      <c r="B139" s="258"/>
      <c r="C139" s="259"/>
      <c r="D139" s="237" t="s">
        <v>148</v>
      </c>
      <c r="E139" s="260" t="s">
        <v>30</v>
      </c>
      <c r="F139" s="261" t="s">
        <v>1231</v>
      </c>
      <c r="G139" s="259"/>
      <c r="H139" s="260" t="s">
        <v>30</v>
      </c>
      <c r="I139" s="262"/>
      <c r="J139" s="259"/>
      <c r="K139" s="259"/>
      <c r="L139" s="263"/>
      <c r="M139" s="264"/>
      <c r="N139" s="265"/>
      <c r="O139" s="265"/>
      <c r="P139" s="265"/>
      <c r="Q139" s="265"/>
      <c r="R139" s="265"/>
      <c r="S139" s="265"/>
      <c r="T139" s="266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7" t="s">
        <v>148</v>
      </c>
      <c r="AU139" s="267" t="s">
        <v>84</v>
      </c>
      <c r="AV139" s="15" t="s">
        <v>84</v>
      </c>
      <c r="AW139" s="15" t="s">
        <v>37</v>
      </c>
      <c r="AX139" s="15" t="s">
        <v>76</v>
      </c>
      <c r="AY139" s="267" t="s">
        <v>139</v>
      </c>
    </row>
    <row r="140" s="15" customFormat="1">
      <c r="A140" s="15"/>
      <c r="B140" s="258"/>
      <c r="C140" s="259"/>
      <c r="D140" s="237" t="s">
        <v>148</v>
      </c>
      <c r="E140" s="260" t="s">
        <v>30</v>
      </c>
      <c r="F140" s="261" t="s">
        <v>1232</v>
      </c>
      <c r="G140" s="259"/>
      <c r="H140" s="260" t="s">
        <v>30</v>
      </c>
      <c r="I140" s="262"/>
      <c r="J140" s="259"/>
      <c r="K140" s="259"/>
      <c r="L140" s="263"/>
      <c r="M140" s="264"/>
      <c r="N140" s="265"/>
      <c r="O140" s="265"/>
      <c r="P140" s="265"/>
      <c r="Q140" s="265"/>
      <c r="R140" s="265"/>
      <c r="S140" s="265"/>
      <c r="T140" s="266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67" t="s">
        <v>148</v>
      </c>
      <c r="AU140" s="267" t="s">
        <v>84</v>
      </c>
      <c r="AV140" s="15" t="s">
        <v>84</v>
      </c>
      <c r="AW140" s="15" t="s">
        <v>37</v>
      </c>
      <c r="AX140" s="15" t="s">
        <v>76</v>
      </c>
      <c r="AY140" s="267" t="s">
        <v>139</v>
      </c>
    </row>
    <row r="141" s="15" customFormat="1">
      <c r="A141" s="15"/>
      <c r="B141" s="258"/>
      <c r="C141" s="259"/>
      <c r="D141" s="237" t="s">
        <v>148</v>
      </c>
      <c r="E141" s="260" t="s">
        <v>30</v>
      </c>
      <c r="F141" s="261" t="s">
        <v>1233</v>
      </c>
      <c r="G141" s="259"/>
      <c r="H141" s="260" t="s">
        <v>30</v>
      </c>
      <c r="I141" s="262"/>
      <c r="J141" s="259"/>
      <c r="K141" s="259"/>
      <c r="L141" s="263"/>
      <c r="M141" s="264"/>
      <c r="N141" s="265"/>
      <c r="O141" s="265"/>
      <c r="P141" s="265"/>
      <c r="Q141" s="265"/>
      <c r="R141" s="265"/>
      <c r="S141" s="265"/>
      <c r="T141" s="266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7" t="s">
        <v>148</v>
      </c>
      <c r="AU141" s="267" t="s">
        <v>84</v>
      </c>
      <c r="AV141" s="15" t="s">
        <v>84</v>
      </c>
      <c r="AW141" s="15" t="s">
        <v>37</v>
      </c>
      <c r="AX141" s="15" t="s">
        <v>76</v>
      </c>
      <c r="AY141" s="267" t="s">
        <v>139</v>
      </c>
    </row>
    <row r="142" s="13" customFormat="1">
      <c r="A142" s="13"/>
      <c r="B142" s="235"/>
      <c r="C142" s="236"/>
      <c r="D142" s="237" t="s">
        <v>148</v>
      </c>
      <c r="E142" s="238" t="s">
        <v>30</v>
      </c>
      <c r="F142" s="239" t="s">
        <v>551</v>
      </c>
      <c r="G142" s="236"/>
      <c r="H142" s="240">
        <v>1</v>
      </c>
      <c r="I142" s="241"/>
      <c r="J142" s="236"/>
      <c r="K142" s="236"/>
      <c r="L142" s="242"/>
      <c r="M142" s="243"/>
      <c r="N142" s="244"/>
      <c r="O142" s="244"/>
      <c r="P142" s="244"/>
      <c r="Q142" s="244"/>
      <c r="R142" s="244"/>
      <c r="S142" s="244"/>
      <c r="T142" s="24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6" t="s">
        <v>148</v>
      </c>
      <c r="AU142" s="246" t="s">
        <v>84</v>
      </c>
      <c r="AV142" s="13" t="s">
        <v>87</v>
      </c>
      <c r="AW142" s="13" t="s">
        <v>37</v>
      </c>
      <c r="AX142" s="13" t="s">
        <v>76</v>
      </c>
      <c r="AY142" s="246" t="s">
        <v>139</v>
      </c>
    </row>
    <row r="143" s="14" customFormat="1">
      <c r="A143" s="14"/>
      <c r="B143" s="247"/>
      <c r="C143" s="248"/>
      <c r="D143" s="237" t="s">
        <v>148</v>
      </c>
      <c r="E143" s="249" t="s">
        <v>30</v>
      </c>
      <c r="F143" s="250" t="s">
        <v>150</v>
      </c>
      <c r="G143" s="248"/>
      <c r="H143" s="251">
        <v>1</v>
      </c>
      <c r="I143" s="252"/>
      <c r="J143" s="248"/>
      <c r="K143" s="248"/>
      <c r="L143" s="253"/>
      <c r="M143" s="254"/>
      <c r="N143" s="255"/>
      <c r="O143" s="255"/>
      <c r="P143" s="255"/>
      <c r="Q143" s="255"/>
      <c r="R143" s="255"/>
      <c r="S143" s="255"/>
      <c r="T143" s="256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7" t="s">
        <v>148</v>
      </c>
      <c r="AU143" s="257" t="s">
        <v>84</v>
      </c>
      <c r="AV143" s="14" t="s">
        <v>146</v>
      </c>
      <c r="AW143" s="14" t="s">
        <v>37</v>
      </c>
      <c r="AX143" s="14" t="s">
        <v>84</v>
      </c>
      <c r="AY143" s="257" t="s">
        <v>139</v>
      </c>
    </row>
    <row r="144" s="2" customFormat="1" ht="16.5" customHeight="1">
      <c r="A144" s="40"/>
      <c r="B144" s="41"/>
      <c r="C144" s="222" t="s">
        <v>224</v>
      </c>
      <c r="D144" s="222" t="s">
        <v>141</v>
      </c>
      <c r="E144" s="223" t="s">
        <v>272</v>
      </c>
      <c r="F144" s="224" t="s">
        <v>1234</v>
      </c>
      <c r="G144" s="225" t="s">
        <v>685</v>
      </c>
      <c r="H144" s="226">
        <v>1</v>
      </c>
      <c r="I144" s="227"/>
      <c r="J144" s="228">
        <f>ROUND(I144*H144,2)</f>
        <v>0</v>
      </c>
      <c r="K144" s="224" t="s">
        <v>30</v>
      </c>
      <c r="L144" s="46"/>
      <c r="M144" s="229" t="s">
        <v>30</v>
      </c>
      <c r="N144" s="230" t="s">
        <v>47</v>
      </c>
      <c r="O144" s="86"/>
      <c r="P144" s="231">
        <f>O144*H144</f>
        <v>0</v>
      </c>
      <c r="Q144" s="231">
        <v>0</v>
      </c>
      <c r="R144" s="231">
        <f>Q144*H144</f>
        <v>0</v>
      </c>
      <c r="S144" s="231">
        <v>0</v>
      </c>
      <c r="T144" s="232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33" t="s">
        <v>146</v>
      </c>
      <c r="AT144" s="233" t="s">
        <v>141</v>
      </c>
      <c r="AU144" s="233" t="s">
        <v>84</v>
      </c>
      <c r="AY144" s="18" t="s">
        <v>139</v>
      </c>
      <c r="BE144" s="234">
        <f>IF(N144="základní",J144,0)</f>
        <v>0</v>
      </c>
      <c r="BF144" s="234">
        <f>IF(N144="snížená",J144,0)</f>
        <v>0</v>
      </c>
      <c r="BG144" s="234">
        <f>IF(N144="zákl. přenesená",J144,0)</f>
        <v>0</v>
      </c>
      <c r="BH144" s="234">
        <f>IF(N144="sníž. přenesená",J144,0)</f>
        <v>0</v>
      </c>
      <c r="BI144" s="234">
        <f>IF(N144="nulová",J144,0)</f>
        <v>0</v>
      </c>
      <c r="BJ144" s="18" t="s">
        <v>84</v>
      </c>
      <c r="BK144" s="234">
        <f>ROUND(I144*H144,2)</f>
        <v>0</v>
      </c>
      <c r="BL144" s="18" t="s">
        <v>146</v>
      </c>
      <c r="BM144" s="233" t="s">
        <v>1235</v>
      </c>
    </row>
    <row r="145" s="13" customFormat="1">
      <c r="A145" s="13"/>
      <c r="B145" s="235"/>
      <c r="C145" s="236"/>
      <c r="D145" s="237" t="s">
        <v>148</v>
      </c>
      <c r="E145" s="238" t="s">
        <v>30</v>
      </c>
      <c r="F145" s="239" t="s">
        <v>551</v>
      </c>
      <c r="G145" s="236"/>
      <c r="H145" s="240">
        <v>1</v>
      </c>
      <c r="I145" s="241"/>
      <c r="J145" s="236"/>
      <c r="K145" s="236"/>
      <c r="L145" s="242"/>
      <c r="M145" s="243"/>
      <c r="N145" s="244"/>
      <c r="O145" s="244"/>
      <c r="P145" s="244"/>
      <c r="Q145" s="244"/>
      <c r="R145" s="244"/>
      <c r="S145" s="244"/>
      <c r="T145" s="24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6" t="s">
        <v>148</v>
      </c>
      <c r="AU145" s="246" t="s">
        <v>84</v>
      </c>
      <c r="AV145" s="13" t="s">
        <v>87</v>
      </c>
      <c r="AW145" s="13" t="s">
        <v>37</v>
      </c>
      <c r="AX145" s="13" t="s">
        <v>76</v>
      </c>
      <c r="AY145" s="246" t="s">
        <v>139</v>
      </c>
    </row>
    <row r="146" s="14" customFormat="1">
      <c r="A146" s="14"/>
      <c r="B146" s="247"/>
      <c r="C146" s="248"/>
      <c r="D146" s="237" t="s">
        <v>148</v>
      </c>
      <c r="E146" s="249" t="s">
        <v>30</v>
      </c>
      <c r="F146" s="250" t="s">
        <v>150</v>
      </c>
      <c r="G146" s="248"/>
      <c r="H146" s="251">
        <v>1</v>
      </c>
      <c r="I146" s="252"/>
      <c r="J146" s="248"/>
      <c r="K146" s="248"/>
      <c r="L146" s="253"/>
      <c r="M146" s="254"/>
      <c r="N146" s="255"/>
      <c r="O146" s="255"/>
      <c r="P146" s="255"/>
      <c r="Q146" s="255"/>
      <c r="R146" s="255"/>
      <c r="S146" s="255"/>
      <c r="T146" s="256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7" t="s">
        <v>148</v>
      </c>
      <c r="AU146" s="257" t="s">
        <v>84</v>
      </c>
      <c r="AV146" s="14" t="s">
        <v>146</v>
      </c>
      <c r="AW146" s="14" t="s">
        <v>37</v>
      </c>
      <c r="AX146" s="14" t="s">
        <v>84</v>
      </c>
      <c r="AY146" s="257" t="s">
        <v>139</v>
      </c>
    </row>
    <row r="147" s="2" customFormat="1" ht="16.5" customHeight="1">
      <c r="A147" s="40"/>
      <c r="B147" s="41"/>
      <c r="C147" s="222" t="s">
        <v>8</v>
      </c>
      <c r="D147" s="222" t="s">
        <v>141</v>
      </c>
      <c r="E147" s="223" t="s">
        <v>278</v>
      </c>
      <c r="F147" s="224" t="s">
        <v>1236</v>
      </c>
      <c r="G147" s="225" t="s">
        <v>685</v>
      </c>
      <c r="H147" s="226">
        <v>1</v>
      </c>
      <c r="I147" s="227"/>
      <c r="J147" s="228">
        <f>ROUND(I147*H147,2)</f>
        <v>0</v>
      </c>
      <c r="K147" s="224" t="s">
        <v>30</v>
      </c>
      <c r="L147" s="46"/>
      <c r="M147" s="229" t="s">
        <v>30</v>
      </c>
      <c r="N147" s="230" t="s">
        <v>47</v>
      </c>
      <c r="O147" s="86"/>
      <c r="P147" s="231">
        <f>O147*H147</f>
        <v>0</v>
      </c>
      <c r="Q147" s="231">
        <v>0</v>
      </c>
      <c r="R147" s="231">
        <f>Q147*H147</f>
        <v>0</v>
      </c>
      <c r="S147" s="231">
        <v>0</v>
      </c>
      <c r="T147" s="232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33" t="s">
        <v>146</v>
      </c>
      <c r="AT147" s="233" t="s">
        <v>141</v>
      </c>
      <c r="AU147" s="233" t="s">
        <v>84</v>
      </c>
      <c r="AY147" s="18" t="s">
        <v>139</v>
      </c>
      <c r="BE147" s="234">
        <f>IF(N147="základní",J147,0)</f>
        <v>0</v>
      </c>
      <c r="BF147" s="234">
        <f>IF(N147="snížená",J147,0)</f>
        <v>0</v>
      </c>
      <c r="BG147" s="234">
        <f>IF(N147="zákl. přenesená",J147,0)</f>
        <v>0</v>
      </c>
      <c r="BH147" s="234">
        <f>IF(N147="sníž. přenesená",J147,0)</f>
        <v>0</v>
      </c>
      <c r="BI147" s="234">
        <f>IF(N147="nulová",J147,0)</f>
        <v>0</v>
      </c>
      <c r="BJ147" s="18" t="s">
        <v>84</v>
      </c>
      <c r="BK147" s="234">
        <f>ROUND(I147*H147,2)</f>
        <v>0</v>
      </c>
      <c r="BL147" s="18" t="s">
        <v>146</v>
      </c>
      <c r="BM147" s="233" t="s">
        <v>1237</v>
      </c>
    </row>
    <row r="148" s="15" customFormat="1">
      <c r="A148" s="15"/>
      <c r="B148" s="258"/>
      <c r="C148" s="259"/>
      <c r="D148" s="237" t="s">
        <v>148</v>
      </c>
      <c r="E148" s="260" t="s">
        <v>30</v>
      </c>
      <c r="F148" s="261" t="s">
        <v>1238</v>
      </c>
      <c r="G148" s="259"/>
      <c r="H148" s="260" t="s">
        <v>30</v>
      </c>
      <c r="I148" s="262"/>
      <c r="J148" s="259"/>
      <c r="K148" s="259"/>
      <c r="L148" s="263"/>
      <c r="M148" s="264"/>
      <c r="N148" s="265"/>
      <c r="O148" s="265"/>
      <c r="P148" s="265"/>
      <c r="Q148" s="265"/>
      <c r="R148" s="265"/>
      <c r="S148" s="265"/>
      <c r="T148" s="266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7" t="s">
        <v>148</v>
      </c>
      <c r="AU148" s="267" t="s">
        <v>84</v>
      </c>
      <c r="AV148" s="15" t="s">
        <v>84</v>
      </c>
      <c r="AW148" s="15" t="s">
        <v>37</v>
      </c>
      <c r="AX148" s="15" t="s">
        <v>76</v>
      </c>
      <c r="AY148" s="267" t="s">
        <v>139</v>
      </c>
    </row>
    <row r="149" s="13" customFormat="1">
      <c r="A149" s="13"/>
      <c r="B149" s="235"/>
      <c r="C149" s="236"/>
      <c r="D149" s="237" t="s">
        <v>148</v>
      </c>
      <c r="E149" s="238" t="s">
        <v>30</v>
      </c>
      <c r="F149" s="239" t="s">
        <v>551</v>
      </c>
      <c r="G149" s="236"/>
      <c r="H149" s="240">
        <v>1</v>
      </c>
      <c r="I149" s="241"/>
      <c r="J149" s="236"/>
      <c r="K149" s="236"/>
      <c r="L149" s="242"/>
      <c r="M149" s="243"/>
      <c r="N149" s="244"/>
      <c r="O149" s="244"/>
      <c r="P149" s="244"/>
      <c r="Q149" s="244"/>
      <c r="R149" s="244"/>
      <c r="S149" s="244"/>
      <c r="T149" s="24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6" t="s">
        <v>148</v>
      </c>
      <c r="AU149" s="246" t="s">
        <v>84</v>
      </c>
      <c r="AV149" s="13" t="s">
        <v>87</v>
      </c>
      <c r="AW149" s="13" t="s">
        <v>37</v>
      </c>
      <c r="AX149" s="13" t="s">
        <v>76</v>
      </c>
      <c r="AY149" s="246" t="s">
        <v>139</v>
      </c>
    </row>
    <row r="150" s="14" customFormat="1">
      <c r="A150" s="14"/>
      <c r="B150" s="247"/>
      <c r="C150" s="248"/>
      <c r="D150" s="237" t="s">
        <v>148</v>
      </c>
      <c r="E150" s="249" t="s">
        <v>30</v>
      </c>
      <c r="F150" s="250" t="s">
        <v>150</v>
      </c>
      <c r="G150" s="248"/>
      <c r="H150" s="251">
        <v>1</v>
      </c>
      <c r="I150" s="252"/>
      <c r="J150" s="248"/>
      <c r="K150" s="248"/>
      <c r="L150" s="253"/>
      <c r="M150" s="283"/>
      <c r="N150" s="284"/>
      <c r="O150" s="284"/>
      <c r="P150" s="284"/>
      <c r="Q150" s="284"/>
      <c r="R150" s="284"/>
      <c r="S150" s="284"/>
      <c r="T150" s="285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7" t="s">
        <v>148</v>
      </c>
      <c r="AU150" s="257" t="s">
        <v>84</v>
      </c>
      <c r="AV150" s="14" t="s">
        <v>146</v>
      </c>
      <c r="AW150" s="14" t="s">
        <v>37</v>
      </c>
      <c r="AX150" s="14" t="s">
        <v>84</v>
      </c>
      <c r="AY150" s="257" t="s">
        <v>139</v>
      </c>
    </row>
    <row r="151" s="2" customFormat="1" ht="6.96" customHeight="1">
      <c r="A151" s="40"/>
      <c r="B151" s="61"/>
      <c r="C151" s="62"/>
      <c r="D151" s="62"/>
      <c r="E151" s="62"/>
      <c r="F151" s="62"/>
      <c r="G151" s="62"/>
      <c r="H151" s="62"/>
      <c r="I151" s="170"/>
      <c r="J151" s="62"/>
      <c r="K151" s="62"/>
      <c r="L151" s="46"/>
      <c r="M151" s="40"/>
      <c r="O151" s="40"/>
      <c r="P151" s="40"/>
      <c r="Q151" s="40"/>
      <c r="R151" s="40"/>
      <c r="S151" s="40"/>
      <c r="T151" s="40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</row>
  </sheetData>
  <sheetProtection sheet="1" autoFilter="0" formatColumns="0" formatRows="0" objects="1" scenarios="1" spinCount="100000" saltValue="9/Dtld5dXwoeFwFLWC9KXvZzG905rGr/agdc9kY3waMmFn8OOMYjQMHasgkLsPUioGNwuuPAH8Eb3hzNdHAYTQ==" hashValue="p59a3t7CYf612i2NnZrjlgZP+I6VdGKMDa0frSYcGN7JGXiKLGY7m8DanWPoMg9lPL1wIGic8pAI9PLCvdzKHQ==" algorithmName="SHA-512" password="CC35"/>
  <autoFilter ref="C79:K150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6" customWidth="1"/>
    <col min="2" max="2" width="1.667969" style="286" customWidth="1"/>
    <col min="3" max="4" width="5" style="286" customWidth="1"/>
    <col min="5" max="5" width="11.66016" style="286" customWidth="1"/>
    <col min="6" max="6" width="9.160156" style="286" customWidth="1"/>
    <col min="7" max="7" width="5" style="286" customWidth="1"/>
    <col min="8" max="8" width="77.83203" style="286" customWidth="1"/>
    <col min="9" max="10" width="20" style="286" customWidth="1"/>
    <col min="11" max="11" width="1.667969" style="286" customWidth="1"/>
  </cols>
  <sheetData>
    <row r="1" s="1" customFormat="1" ht="37.5" customHeight="1"/>
    <row r="2" s="1" customFormat="1" ht="7.5" customHeight="1">
      <c r="B2" s="287"/>
      <c r="C2" s="288"/>
      <c r="D2" s="288"/>
      <c r="E2" s="288"/>
      <c r="F2" s="288"/>
      <c r="G2" s="288"/>
      <c r="H2" s="288"/>
      <c r="I2" s="288"/>
      <c r="J2" s="288"/>
      <c r="K2" s="289"/>
    </row>
    <row r="3" s="16" customFormat="1" ht="45" customHeight="1">
      <c r="B3" s="290"/>
      <c r="C3" s="291" t="s">
        <v>1239</v>
      </c>
      <c r="D3" s="291"/>
      <c r="E3" s="291"/>
      <c r="F3" s="291"/>
      <c r="G3" s="291"/>
      <c r="H3" s="291"/>
      <c r="I3" s="291"/>
      <c r="J3" s="291"/>
      <c r="K3" s="292"/>
    </row>
    <row r="4" s="1" customFormat="1" ht="25.5" customHeight="1">
      <c r="B4" s="293"/>
      <c r="C4" s="294" t="s">
        <v>1240</v>
      </c>
      <c r="D4" s="294"/>
      <c r="E4" s="294"/>
      <c r="F4" s="294"/>
      <c r="G4" s="294"/>
      <c r="H4" s="294"/>
      <c r="I4" s="294"/>
      <c r="J4" s="294"/>
      <c r="K4" s="295"/>
    </row>
    <row r="5" s="1" customFormat="1" ht="5.25" customHeight="1">
      <c r="B5" s="293"/>
      <c r="C5" s="296"/>
      <c r="D5" s="296"/>
      <c r="E5" s="296"/>
      <c r="F5" s="296"/>
      <c r="G5" s="296"/>
      <c r="H5" s="296"/>
      <c r="I5" s="296"/>
      <c r="J5" s="296"/>
      <c r="K5" s="295"/>
    </row>
    <row r="6" s="1" customFormat="1" ht="15" customHeight="1">
      <c r="B6" s="293"/>
      <c r="C6" s="297" t="s">
        <v>1241</v>
      </c>
      <c r="D6" s="297"/>
      <c r="E6" s="297"/>
      <c r="F6" s="297"/>
      <c r="G6" s="297"/>
      <c r="H6" s="297"/>
      <c r="I6" s="297"/>
      <c r="J6" s="297"/>
      <c r="K6" s="295"/>
    </row>
    <row r="7" s="1" customFormat="1" ht="15" customHeight="1">
      <c r="B7" s="298"/>
      <c r="C7" s="297" t="s">
        <v>1242</v>
      </c>
      <c r="D7" s="297"/>
      <c r="E7" s="297"/>
      <c r="F7" s="297"/>
      <c r="G7" s="297"/>
      <c r="H7" s="297"/>
      <c r="I7" s="297"/>
      <c r="J7" s="297"/>
      <c r="K7" s="295"/>
    </row>
    <row r="8" s="1" customFormat="1" ht="12.75" customHeight="1">
      <c r="B8" s="298"/>
      <c r="C8" s="297"/>
      <c r="D8" s="297"/>
      <c r="E8" s="297"/>
      <c r="F8" s="297"/>
      <c r="G8" s="297"/>
      <c r="H8" s="297"/>
      <c r="I8" s="297"/>
      <c r="J8" s="297"/>
      <c r="K8" s="295"/>
    </row>
    <row r="9" s="1" customFormat="1" ht="15" customHeight="1">
      <c r="B9" s="298"/>
      <c r="C9" s="297" t="s">
        <v>1243</v>
      </c>
      <c r="D9" s="297"/>
      <c r="E9" s="297"/>
      <c r="F9" s="297"/>
      <c r="G9" s="297"/>
      <c r="H9" s="297"/>
      <c r="I9" s="297"/>
      <c r="J9" s="297"/>
      <c r="K9" s="295"/>
    </row>
    <row r="10" s="1" customFormat="1" ht="15" customHeight="1">
      <c r="B10" s="298"/>
      <c r="C10" s="297"/>
      <c r="D10" s="297" t="s">
        <v>1244</v>
      </c>
      <c r="E10" s="297"/>
      <c r="F10" s="297"/>
      <c r="G10" s="297"/>
      <c r="H10" s="297"/>
      <c r="I10" s="297"/>
      <c r="J10" s="297"/>
      <c r="K10" s="295"/>
    </row>
    <row r="11" s="1" customFormat="1" ht="15" customHeight="1">
      <c r="B11" s="298"/>
      <c r="C11" s="299"/>
      <c r="D11" s="297" t="s">
        <v>1245</v>
      </c>
      <c r="E11" s="297"/>
      <c r="F11" s="297"/>
      <c r="G11" s="297"/>
      <c r="H11" s="297"/>
      <c r="I11" s="297"/>
      <c r="J11" s="297"/>
      <c r="K11" s="295"/>
    </row>
    <row r="12" s="1" customFormat="1" ht="15" customHeight="1">
      <c r="B12" s="298"/>
      <c r="C12" s="299"/>
      <c r="D12" s="297"/>
      <c r="E12" s="297"/>
      <c r="F12" s="297"/>
      <c r="G12" s="297"/>
      <c r="H12" s="297"/>
      <c r="I12" s="297"/>
      <c r="J12" s="297"/>
      <c r="K12" s="295"/>
    </row>
    <row r="13" s="1" customFormat="1" ht="15" customHeight="1">
      <c r="B13" s="298"/>
      <c r="C13" s="299"/>
      <c r="D13" s="300" t="s">
        <v>1246</v>
      </c>
      <c r="E13" s="297"/>
      <c r="F13" s="297"/>
      <c r="G13" s="297"/>
      <c r="H13" s="297"/>
      <c r="I13" s="297"/>
      <c r="J13" s="297"/>
      <c r="K13" s="295"/>
    </row>
    <row r="14" s="1" customFormat="1" ht="12.75" customHeight="1">
      <c r="B14" s="298"/>
      <c r="C14" s="299"/>
      <c r="D14" s="299"/>
      <c r="E14" s="299"/>
      <c r="F14" s="299"/>
      <c r="G14" s="299"/>
      <c r="H14" s="299"/>
      <c r="I14" s="299"/>
      <c r="J14" s="299"/>
      <c r="K14" s="295"/>
    </row>
    <row r="15" s="1" customFormat="1" ht="15" customHeight="1">
      <c r="B15" s="298"/>
      <c r="C15" s="299"/>
      <c r="D15" s="297" t="s">
        <v>1247</v>
      </c>
      <c r="E15" s="297"/>
      <c r="F15" s="297"/>
      <c r="G15" s="297"/>
      <c r="H15" s="297"/>
      <c r="I15" s="297"/>
      <c r="J15" s="297"/>
      <c r="K15" s="295"/>
    </row>
    <row r="16" s="1" customFormat="1" ht="15" customHeight="1">
      <c r="B16" s="298"/>
      <c r="C16" s="299"/>
      <c r="D16" s="297" t="s">
        <v>1248</v>
      </c>
      <c r="E16" s="297"/>
      <c r="F16" s="297"/>
      <c r="G16" s="297"/>
      <c r="H16" s="297"/>
      <c r="I16" s="297"/>
      <c r="J16" s="297"/>
      <c r="K16" s="295"/>
    </row>
    <row r="17" s="1" customFormat="1" ht="15" customHeight="1">
      <c r="B17" s="298"/>
      <c r="C17" s="299"/>
      <c r="D17" s="297" t="s">
        <v>1249</v>
      </c>
      <c r="E17" s="297"/>
      <c r="F17" s="297"/>
      <c r="G17" s="297"/>
      <c r="H17" s="297"/>
      <c r="I17" s="297"/>
      <c r="J17" s="297"/>
      <c r="K17" s="295"/>
    </row>
    <row r="18" s="1" customFormat="1" ht="15" customHeight="1">
      <c r="B18" s="298"/>
      <c r="C18" s="299"/>
      <c r="D18" s="299"/>
      <c r="E18" s="301" t="s">
        <v>1250</v>
      </c>
      <c r="F18" s="297" t="s">
        <v>1251</v>
      </c>
      <c r="G18" s="297"/>
      <c r="H18" s="297"/>
      <c r="I18" s="297"/>
      <c r="J18" s="297"/>
      <c r="K18" s="295"/>
    </row>
    <row r="19" s="1" customFormat="1" ht="15" customHeight="1">
      <c r="B19" s="298"/>
      <c r="C19" s="299"/>
      <c r="D19" s="299"/>
      <c r="E19" s="301" t="s">
        <v>83</v>
      </c>
      <c r="F19" s="297" t="s">
        <v>1252</v>
      </c>
      <c r="G19" s="297"/>
      <c r="H19" s="297"/>
      <c r="I19" s="297"/>
      <c r="J19" s="297"/>
      <c r="K19" s="295"/>
    </row>
    <row r="20" s="1" customFormat="1" ht="15" customHeight="1">
      <c r="B20" s="298"/>
      <c r="C20" s="299"/>
      <c r="D20" s="299"/>
      <c r="E20" s="301" t="s">
        <v>97</v>
      </c>
      <c r="F20" s="297" t="s">
        <v>1253</v>
      </c>
      <c r="G20" s="297"/>
      <c r="H20" s="297"/>
      <c r="I20" s="297"/>
      <c r="J20" s="297"/>
      <c r="K20" s="295"/>
    </row>
    <row r="21" s="1" customFormat="1" ht="15" customHeight="1">
      <c r="B21" s="298"/>
      <c r="C21" s="299"/>
      <c r="D21" s="299"/>
      <c r="E21" s="301" t="s">
        <v>102</v>
      </c>
      <c r="F21" s="297" t="s">
        <v>103</v>
      </c>
      <c r="G21" s="297"/>
      <c r="H21" s="297"/>
      <c r="I21" s="297"/>
      <c r="J21" s="297"/>
      <c r="K21" s="295"/>
    </row>
    <row r="22" s="1" customFormat="1" ht="15" customHeight="1">
      <c r="B22" s="298"/>
      <c r="C22" s="299"/>
      <c r="D22" s="299"/>
      <c r="E22" s="301" t="s">
        <v>1043</v>
      </c>
      <c r="F22" s="297" t="s">
        <v>1044</v>
      </c>
      <c r="G22" s="297"/>
      <c r="H22" s="297"/>
      <c r="I22" s="297"/>
      <c r="J22" s="297"/>
      <c r="K22" s="295"/>
    </row>
    <row r="23" s="1" customFormat="1" ht="15" customHeight="1">
      <c r="B23" s="298"/>
      <c r="C23" s="299"/>
      <c r="D23" s="299"/>
      <c r="E23" s="301" t="s">
        <v>1254</v>
      </c>
      <c r="F23" s="297" t="s">
        <v>1255</v>
      </c>
      <c r="G23" s="297"/>
      <c r="H23" s="297"/>
      <c r="I23" s="297"/>
      <c r="J23" s="297"/>
      <c r="K23" s="295"/>
    </row>
    <row r="24" s="1" customFormat="1" ht="12.75" customHeight="1">
      <c r="B24" s="298"/>
      <c r="C24" s="299"/>
      <c r="D24" s="299"/>
      <c r="E24" s="299"/>
      <c r="F24" s="299"/>
      <c r="G24" s="299"/>
      <c r="H24" s="299"/>
      <c r="I24" s="299"/>
      <c r="J24" s="299"/>
      <c r="K24" s="295"/>
    </row>
    <row r="25" s="1" customFormat="1" ht="15" customHeight="1">
      <c r="B25" s="298"/>
      <c r="C25" s="297" t="s">
        <v>1256</v>
      </c>
      <c r="D25" s="297"/>
      <c r="E25" s="297"/>
      <c r="F25" s="297"/>
      <c r="G25" s="297"/>
      <c r="H25" s="297"/>
      <c r="I25" s="297"/>
      <c r="J25" s="297"/>
      <c r="K25" s="295"/>
    </row>
    <row r="26" s="1" customFormat="1" ht="15" customHeight="1">
      <c r="B26" s="298"/>
      <c r="C26" s="297" t="s">
        <v>1257</v>
      </c>
      <c r="D26" s="297"/>
      <c r="E26" s="297"/>
      <c r="F26" s="297"/>
      <c r="G26" s="297"/>
      <c r="H26" s="297"/>
      <c r="I26" s="297"/>
      <c r="J26" s="297"/>
      <c r="K26" s="295"/>
    </row>
    <row r="27" s="1" customFormat="1" ht="15" customHeight="1">
      <c r="B27" s="298"/>
      <c r="C27" s="297"/>
      <c r="D27" s="297" t="s">
        <v>1258</v>
      </c>
      <c r="E27" s="297"/>
      <c r="F27" s="297"/>
      <c r="G27" s="297"/>
      <c r="H27" s="297"/>
      <c r="I27" s="297"/>
      <c r="J27" s="297"/>
      <c r="K27" s="295"/>
    </row>
    <row r="28" s="1" customFormat="1" ht="15" customHeight="1">
      <c r="B28" s="298"/>
      <c r="C28" s="299"/>
      <c r="D28" s="297" t="s">
        <v>1259</v>
      </c>
      <c r="E28" s="297"/>
      <c r="F28" s="297"/>
      <c r="G28" s="297"/>
      <c r="H28" s="297"/>
      <c r="I28" s="297"/>
      <c r="J28" s="297"/>
      <c r="K28" s="295"/>
    </row>
    <row r="29" s="1" customFormat="1" ht="12.75" customHeight="1">
      <c r="B29" s="298"/>
      <c r="C29" s="299"/>
      <c r="D29" s="299"/>
      <c r="E29" s="299"/>
      <c r="F29" s="299"/>
      <c r="G29" s="299"/>
      <c r="H29" s="299"/>
      <c r="I29" s="299"/>
      <c r="J29" s="299"/>
      <c r="K29" s="295"/>
    </row>
    <row r="30" s="1" customFormat="1" ht="15" customHeight="1">
      <c r="B30" s="298"/>
      <c r="C30" s="299"/>
      <c r="D30" s="297" t="s">
        <v>1260</v>
      </c>
      <c r="E30" s="297"/>
      <c r="F30" s="297"/>
      <c r="G30" s="297"/>
      <c r="H30" s="297"/>
      <c r="I30" s="297"/>
      <c r="J30" s="297"/>
      <c r="K30" s="295"/>
    </row>
    <row r="31" s="1" customFormat="1" ht="15" customHeight="1">
      <c r="B31" s="298"/>
      <c r="C31" s="299"/>
      <c r="D31" s="297" t="s">
        <v>1261</v>
      </c>
      <c r="E31" s="297"/>
      <c r="F31" s="297"/>
      <c r="G31" s="297"/>
      <c r="H31" s="297"/>
      <c r="I31" s="297"/>
      <c r="J31" s="297"/>
      <c r="K31" s="295"/>
    </row>
    <row r="32" s="1" customFormat="1" ht="12.75" customHeight="1">
      <c r="B32" s="298"/>
      <c r="C32" s="299"/>
      <c r="D32" s="299"/>
      <c r="E32" s="299"/>
      <c r="F32" s="299"/>
      <c r="G32" s="299"/>
      <c r="H32" s="299"/>
      <c r="I32" s="299"/>
      <c r="J32" s="299"/>
      <c r="K32" s="295"/>
    </row>
    <row r="33" s="1" customFormat="1" ht="15" customHeight="1">
      <c r="B33" s="298"/>
      <c r="C33" s="299"/>
      <c r="D33" s="297" t="s">
        <v>1262</v>
      </c>
      <c r="E33" s="297"/>
      <c r="F33" s="297"/>
      <c r="G33" s="297"/>
      <c r="H33" s="297"/>
      <c r="I33" s="297"/>
      <c r="J33" s="297"/>
      <c r="K33" s="295"/>
    </row>
    <row r="34" s="1" customFormat="1" ht="15" customHeight="1">
      <c r="B34" s="298"/>
      <c r="C34" s="299"/>
      <c r="D34" s="297" t="s">
        <v>1263</v>
      </c>
      <c r="E34" s="297"/>
      <c r="F34" s="297"/>
      <c r="G34" s="297"/>
      <c r="H34" s="297"/>
      <c r="I34" s="297"/>
      <c r="J34" s="297"/>
      <c r="K34" s="295"/>
    </row>
    <row r="35" s="1" customFormat="1" ht="15" customHeight="1">
      <c r="B35" s="298"/>
      <c r="C35" s="299"/>
      <c r="D35" s="297" t="s">
        <v>1264</v>
      </c>
      <c r="E35" s="297"/>
      <c r="F35" s="297"/>
      <c r="G35" s="297"/>
      <c r="H35" s="297"/>
      <c r="I35" s="297"/>
      <c r="J35" s="297"/>
      <c r="K35" s="295"/>
    </row>
    <row r="36" s="1" customFormat="1" ht="15" customHeight="1">
      <c r="B36" s="298"/>
      <c r="C36" s="299"/>
      <c r="D36" s="297"/>
      <c r="E36" s="300" t="s">
        <v>125</v>
      </c>
      <c r="F36" s="297"/>
      <c r="G36" s="297" t="s">
        <v>1265</v>
      </c>
      <c r="H36" s="297"/>
      <c r="I36" s="297"/>
      <c r="J36" s="297"/>
      <c r="K36" s="295"/>
    </row>
    <row r="37" s="1" customFormat="1" ht="30.75" customHeight="1">
      <c r="B37" s="298"/>
      <c r="C37" s="299"/>
      <c r="D37" s="297"/>
      <c r="E37" s="300" t="s">
        <v>1266</v>
      </c>
      <c r="F37" s="297"/>
      <c r="G37" s="297" t="s">
        <v>1267</v>
      </c>
      <c r="H37" s="297"/>
      <c r="I37" s="297"/>
      <c r="J37" s="297"/>
      <c r="K37" s="295"/>
    </row>
    <row r="38" s="1" customFormat="1" ht="15" customHeight="1">
      <c r="B38" s="298"/>
      <c r="C38" s="299"/>
      <c r="D38" s="297"/>
      <c r="E38" s="300" t="s">
        <v>57</v>
      </c>
      <c r="F38" s="297"/>
      <c r="G38" s="297" t="s">
        <v>1268</v>
      </c>
      <c r="H38" s="297"/>
      <c r="I38" s="297"/>
      <c r="J38" s="297"/>
      <c r="K38" s="295"/>
    </row>
    <row r="39" s="1" customFormat="1" ht="15" customHeight="1">
      <c r="B39" s="298"/>
      <c r="C39" s="299"/>
      <c r="D39" s="297"/>
      <c r="E39" s="300" t="s">
        <v>58</v>
      </c>
      <c r="F39" s="297"/>
      <c r="G39" s="297" t="s">
        <v>1269</v>
      </c>
      <c r="H39" s="297"/>
      <c r="I39" s="297"/>
      <c r="J39" s="297"/>
      <c r="K39" s="295"/>
    </row>
    <row r="40" s="1" customFormat="1" ht="15" customHeight="1">
      <c r="B40" s="298"/>
      <c r="C40" s="299"/>
      <c r="D40" s="297"/>
      <c r="E40" s="300" t="s">
        <v>126</v>
      </c>
      <c r="F40" s="297"/>
      <c r="G40" s="297" t="s">
        <v>1270</v>
      </c>
      <c r="H40" s="297"/>
      <c r="I40" s="297"/>
      <c r="J40" s="297"/>
      <c r="K40" s="295"/>
    </row>
    <row r="41" s="1" customFormat="1" ht="15" customHeight="1">
      <c r="B41" s="298"/>
      <c r="C41" s="299"/>
      <c r="D41" s="297"/>
      <c r="E41" s="300" t="s">
        <v>127</v>
      </c>
      <c r="F41" s="297"/>
      <c r="G41" s="297" t="s">
        <v>1271</v>
      </c>
      <c r="H41" s="297"/>
      <c r="I41" s="297"/>
      <c r="J41" s="297"/>
      <c r="K41" s="295"/>
    </row>
    <row r="42" s="1" customFormat="1" ht="15" customHeight="1">
      <c r="B42" s="298"/>
      <c r="C42" s="299"/>
      <c r="D42" s="297"/>
      <c r="E42" s="300" t="s">
        <v>1272</v>
      </c>
      <c r="F42" s="297"/>
      <c r="G42" s="297" t="s">
        <v>1273</v>
      </c>
      <c r="H42" s="297"/>
      <c r="I42" s="297"/>
      <c r="J42" s="297"/>
      <c r="K42" s="295"/>
    </row>
    <row r="43" s="1" customFormat="1" ht="15" customHeight="1">
      <c r="B43" s="298"/>
      <c r="C43" s="299"/>
      <c r="D43" s="297"/>
      <c r="E43" s="300"/>
      <c r="F43" s="297"/>
      <c r="G43" s="297" t="s">
        <v>1274</v>
      </c>
      <c r="H43" s="297"/>
      <c r="I43" s="297"/>
      <c r="J43" s="297"/>
      <c r="K43" s="295"/>
    </row>
    <row r="44" s="1" customFormat="1" ht="15" customHeight="1">
      <c r="B44" s="298"/>
      <c r="C44" s="299"/>
      <c r="D44" s="297"/>
      <c r="E44" s="300" t="s">
        <v>1275</v>
      </c>
      <c r="F44" s="297"/>
      <c r="G44" s="297" t="s">
        <v>1276</v>
      </c>
      <c r="H44" s="297"/>
      <c r="I44" s="297"/>
      <c r="J44" s="297"/>
      <c r="K44" s="295"/>
    </row>
    <row r="45" s="1" customFormat="1" ht="15" customHeight="1">
      <c r="B45" s="298"/>
      <c r="C45" s="299"/>
      <c r="D45" s="297"/>
      <c r="E45" s="300" t="s">
        <v>129</v>
      </c>
      <c r="F45" s="297"/>
      <c r="G45" s="297" t="s">
        <v>1277</v>
      </c>
      <c r="H45" s="297"/>
      <c r="I45" s="297"/>
      <c r="J45" s="297"/>
      <c r="K45" s="295"/>
    </row>
    <row r="46" s="1" customFormat="1" ht="12.75" customHeight="1">
      <c r="B46" s="298"/>
      <c r="C46" s="299"/>
      <c r="D46" s="297"/>
      <c r="E46" s="297"/>
      <c r="F46" s="297"/>
      <c r="G46" s="297"/>
      <c r="H46" s="297"/>
      <c r="I46" s="297"/>
      <c r="J46" s="297"/>
      <c r="K46" s="295"/>
    </row>
    <row r="47" s="1" customFormat="1" ht="15" customHeight="1">
      <c r="B47" s="298"/>
      <c r="C47" s="299"/>
      <c r="D47" s="297" t="s">
        <v>1278</v>
      </c>
      <c r="E47" s="297"/>
      <c r="F47" s="297"/>
      <c r="G47" s="297"/>
      <c r="H47" s="297"/>
      <c r="I47" s="297"/>
      <c r="J47" s="297"/>
      <c r="K47" s="295"/>
    </row>
    <row r="48" s="1" customFormat="1" ht="15" customHeight="1">
      <c r="B48" s="298"/>
      <c r="C48" s="299"/>
      <c r="D48" s="299"/>
      <c r="E48" s="297" t="s">
        <v>1279</v>
      </c>
      <c r="F48" s="297"/>
      <c r="G48" s="297"/>
      <c r="H48" s="297"/>
      <c r="I48" s="297"/>
      <c r="J48" s="297"/>
      <c r="K48" s="295"/>
    </row>
    <row r="49" s="1" customFormat="1" ht="15" customHeight="1">
      <c r="B49" s="298"/>
      <c r="C49" s="299"/>
      <c r="D49" s="299"/>
      <c r="E49" s="297" t="s">
        <v>1280</v>
      </c>
      <c r="F49" s="297"/>
      <c r="G49" s="297"/>
      <c r="H49" s="297"/>
      <c r="I49" s="297"/>
      <c r="J49" s="297"/>
      <c r="K49" s="295"/>
    </row>
    <row r="50" s="1" customFormat="1" ht="15" customHeight="1">
      <c r="B50" s="298"/>
      <c r="C50" s="299"/>
      <c r="D50" s="299"/>
      <c r="E50" s="297" t="s">
        <v>1281</v>
      </c>
      <c r="F50" s="297"/>
      <c r="G50" s="297"/>
      <c r="H50" s="297"/>
      <c r="I50" s="297"/>
      <c r="J50" s="297"/>
      <c r="K50" s="295"/>
    </row>
    <row r="51" s="1" customFormat="1" ht="15" customHeight="1">
      <c r="B51" s="298"/>
      <c r="C51" s="299"/>
      <c r="D51" s="297" t="s">
        <v>1282</v>
      </c>
      <c r="E51" s="297"/>
      <c r="F51" s="297"/>
      <c r="G51" s="297"/>
      <c r="H51" s="297"/>
      <c r="I51" s="297"/>
      <c r="J51" s="297"/>
      <c r="K51" s="295"/>
    </row>
    <row r="52" s="1" customFormat="1" ht="25.5" customHeight="1">
      <c r="B52" s="293"/>
      <c r="C52" s="294" t="s">
        <v>1283</v>
      </c>
      <c r="D52" s="294"/>
      <c r="E52" s="294"/>
      <c r="F52" s="294"/>
      <c r="G52" s="294"/>
      <c r="H52" s="294"/>
      <c r="I52" s="294"/>
      <c r="J52" s="294"/>
      <c r="K52" s="295"/>
    </row>
    <row r="53" s="1" customFormat="1" ht="5.25" customHeight="1">
      <c r="B53" s="293"/>
      <c r="C53" s="296"/>
      <c r="D53" s="296"/>
      <c r="E53" s="296"/>
      <c r="F53" s="296"/>
      <c r="G53" s="296"/>
      <c r="H53" s="296"/>
      <c r="I53" s="296"/>
      <c r="J53" s="296"/>
      <c r="K53" s="295"/>
    </row>
    <row r="54" s="1" customFormat="1" ht="15" customHeight="1">
      <c r="B54" s="293"/>
      <c r="C54" s="297" t="s">
        <v>1284</v>
      </c>
      <c r="D54" s="297"/>
      <c r="E54" s="297"/>
      <c r="F54" s="297"/>
      <c r="G54" s="297"/>
      <c r="H54" s="297"/>
      <c r="I54" s="297"/>
      <c r="J54" s="297"/>
      <c r="K54" s="295"/>
    </row>
    <row r="55" s="1" customFormat="1" ht="15" customHeight="1">
      <c r="B55" s="293"/>
      <c r="C55" s="297" t="s">
        <v>1285</v>
      </c>
      <c r="D55" s="297"/>
      <c r="E55" s="297"/>
      <c r="F55" s="297"/>
      <c r="G55" s="297"/>
      <c r="H55" s="297"/>
      <c r="I55" s="297"/>
      <c r="J55" s="297"/>
      <c r="K55" s="295"/>
    </row>
    <row r="56" s="1" customFormat="1" ht="12.75" customHeight="1">
      <c r="B56" s="293"/>
      <c r="C56" s="297"/>
      <c r="D56" s="297"/>
      <c r="E56" s="297"/>
      <c r="F56" s="297"/>
      <c r="G56" s="297"/>
      <c r="H56" s="297"/>
      <c r="I56" s="297"/>
      <c r="J56" s="297"/>
      <c r="K56" s="295"/>
    </row>
    <row r="57" s="1" customFormat="1" ht="15" customHeight="1">
      <c r="B57" s="293"/>
      <c r="C57" s="297" t="s">
        <v>1286</v>
      </c>
      <c r="D57" s="297"/>
      <c r="E57" s="297"/>
      <c r="F57" s="297"/>
      <c r="G57" s="297"/>
      <c r="H57" s="297"/>
      <c r="I57" s="297"/>
      <c r="J57" s="297"/>
      <c r="K57" s="295"/>
    </row>
    <row r="58" s="1" customFormat="1" ht="15" customHeight="1">
      <c r="B58" s="293"/>
      <c r="C58" s="299"/>
      <c r="D58" s="297" t="s">
        <v>1287</v>
      </c>
      <c r="E58" s="297"/>
      <c r="F58" s="297"/>
      <c r="G58" s="297"/>
      <c r="H58" s="297"/>
      <c r="I58" s="297"/>
      <c r="J58" s="297"/>
      <c r="K58" s="295"/>
    </row>
    <row r="59" s="1" customFormat="1" ht="15" customHeight="1">
      <c r="B59" s="293"/>
      <c r="C59" s="299"/>
      <c r="D59" s="297" t="s">
        <v>1288</v>
      </c>
      <c r="E59" s="297"/>
      <c r="F59" s="297"/>
      <c r="G59" s="297"/>
      <c r="H59" s="297"/>
      <c r="I59" s="297"/>
      <c r="J59" s="297"/>
      <c r="K59" s="295"/>
    </row>
    <row r="60" s="1" customFormat="1" ht="15" customHeight="1">
      <c r="B60" s="293"/>
      <c r="C60" s="299"/>
      <c r="D60" s="297" t="s">
        <v>1289</v>
      </c>
      <c r="E60" s="297"/>
      <c r="F60" s="297"/>
      <c r="G60" s="297"/>
      <c r="H60" s="297"/>
      <c r="I60" s="297"/>
      <c r="J60" s="297"/>
      <c r="K60" s="295"/>
    </row>
    <row r="61" s="1" customFormat="1" ht="15" customHeight="1">
      <c r="B61" s="293"/>
      <c r="C61" s="299"/>
      <c r="D61" s="297" t="s">
        <v>1290</v>
      </c>
      <c r="E61" s="297"/>
      <c r="F61" s="297"/>
      <c r="G61" s="297"/>
      <c r="H61" s="297"/>
      <c r="I61" s="297"/>
      <c r="J61" s="297"/>
      <c r="K61" s="295"/>
    </row>
    <row r="62" s="1" customFormat="1" ht="15" customHeight="1">
      <c r="B62" s="293"/>
      <c r="C62" s="299"/>
      <c r="D62" s="302" t="s">
        <v>1291</v>
      </c>
      <c r="E62" s="302"/>
      <c r="F62" s="302"/>
      <c r="G62" s="302"/>
      <c r="H62" s="302"/>
      <c r="I62" s="302"/>
      <c r="J62" s="302"/>
      <c r="K62" s="295"/>
    </row>
    <row r="63" s="1" customFormat="1" ht="15" customHeight="1">
      <c r="B63" s="293"/>
      <c r="C63" s="299"/>
      <c r="D63" s="297" t="s">
        <v>1292</v>
      </c>
      <c r="E63" s="297"/>
      <c r="F63" s="297"/>
      <c r="G63" s="297"/>
      <c r="H63" s="297"/>
      <c r="I63" s="297"/>
      <c r="J63" s="297"/>
      <c r="K63" s="295"/>
    </row>
    <row r="64" s="1" customFormat="1" ht="12.75" customHeight="1">
      <c r="B64" s="293"/>
      <c r="C64" s="299"/>
      <c r="D64" s="299"/>
      <c r="E64" s="303"/>
      <c r="F64" s="299"/>
      <c r="G64" s="299"/>
      <c r="H64" s="299"/>
      <c r="I64" s="299"/>
      <c r="J64" s="299"/>
      <c r="K64" s="295"/>
    </row>
    <row r="65" s="1" customFormat="1" ht="15" customHeight="1">
      <c r="B65" s="293"/>
      <c r="C65" s="299"/>
      <c r="D65" s="297" t="s">
        <v>1293</v>
      </c>
      <c r="E65" s="297"/>
      <c r="F65" s="297"/>
      <c r="G65" s="297"/>
      <c r="H65" s="297"/>
      <c r="I65" s="297"/>
      <c r="J65" s="297"/>
      <c r="K65" s="295"/>
    </row>
    <row r="66" s="1" customFormat="1" ht="15" customHeight="1">
      <c r="B66" s="293"/>
      <c r="C66" s="299"/>
      <c r="D66" s="302" t="s">
        <v>1294</v>
      </c>
      <c r="E66" s="302"/>
      <c r="F66" s="302"/>
      <c r="G66" s="302"/>
      <c r="H66" s="302"/>
      <c r="I66" s="302"/>
      <c r="J66" s="302"/>
      <c r="K66" s="295"/>
    </row>
    <row r="67" s="1" customFormat="1" ht="15" customHeight="1">
      <c r="B67" s="293"/>
      <c r="C67" s="299"/>
      <c r="D67" s="297" t="s">
        <v>1295</v>
      </c>
      <c r="E67" s="297"/>
      <c r="F67" s="297"/>
      <c r="G67" s="297"/>
      <c r="H67" s="297"/>
      <c r="I67" s="297"/>
      <c r="J67" s="297"/>
      <c r="K67" s="295"/>
    </row>
    <row r="68" s="1" customFormat="1" ht="15" customHeight="1">
      <c r="B68" s="293"/>
      <c r="C68" s="299"/>
      <c r="D68" s="297" t="s">
        <v>1296</v>
      </c>
      <c r="E68" s="297"/>
      <c r="F68" s="297"/>
      <c r="G68" s="297"/>
      <c r="H68" s="297"/>
      <c r="I68" s="297"/>
      <c r="J68" s="297"/>
      <c r="K68" s="295"/>
    </row>
    <row r="69" s="1" customFormat="1" ht="15" customHeight="1">
      <c r="B69" s="293"/>
      <c r="C69" s="299"/>
      <c r="D69" s="297" t="s">
        <v>1297</v>
      </c>
      <c r="E69" s="297"/>
      <c r="F69" s="297"/>
      <c r="G69" s="297"/>
      <c r="H69" s="297"/>
      <c r="I69" s="297"/>
      <c r="J69" s="297"/>
      <c r="K69" s="295"/>
    </row>
    <row r="70" s="1" customFormat="1" ht="15" customHeight="1">
      <c r="B70" s="293"/>
      <c r="C70" s="299"/>
      <c r="D70" s="297" t="s">
        <v>1298</v>
      </c>
      <c r="E70" s="297"/>
      <c r="F70" s="297"/>
      <c r="G70" s="297"/>
      <c r="H70" s="297"/>
      <c r="I70" s="297"/>
      <c r="J70" s="297"/>
      <c r="K70" s="295"/>
    </row>
    <row r="71" s="1" customFormat="1" ht="12.75" customHeight="1">
      <c r="B71" s="304"/>
      <c r="C71" s="305"/>
      <c r="D71" s="305"/>
      <c r="E71" s="305"/>
      <c r="F71" s="305"/>
      <c r="G71" s="305"/>
      <c r="H71" s="305"/>
      <c r="I71" s="305"/>
      <c r="J71" s="305"/>
      <c r="K71" s="306"/>
    </row>
    <row r="72" s="1" customFormat="1" ht="18.75" customHeight="1">
      <c r="B72" s="307"/>
      <c r="C72" s="307"/>
      <c r="D72" s="307"/>
      <c r="E72" s="307"/>
      <c r="F72" s="307"/>
      <c r="G72" s="307"/>
      <c r="H72" s="307"/>
      <c r="I72" s="307"/>
      <c r="J72" s="307"/>
      <c r="K72" s="308"/>
    </row>
    <row r="73" s="1" customFormat="1" ht="18.75" customHeight="1">
      <c r="B73" s="308"/>
      <c r="C73" s="308"/>
      <c r="D73" s="308"/>
      <c r="E73" s="308"/>
      <c r="F73" s="308"/>
      <c r="G73" s="308"/>
      <c r="H73" s="308"/>
      <c r="I73" s="308"/>
      <c r="J73" s="308"/>
      <c r="K73" s="308"/>
    </row>
    <row r="74" s="1" customFormat="1" ht="7.5" customHeight="1">
      <c r="B74" s="309"/>
      <c r="C74" s="310"/>
      <c r="D74" s="310"/>
      <c r="E74" s="310"/>
      <c r="F74" s="310"/>
      <c r="G74" s="310"/>
      <c r="H74" s="310"/>
      <c r="I74" s="310"/>
      <c r="J74" s="310"/>
      <c r="K74" s="311"/>
    </row>
    <row r="75" s="1" customFormat="1" ht="45" customHeight="1">
      <c r="B75" s="312"/>
      <c r="C75" s="313" t="s">
        <v>1299</v>
      </c>
      <c r="D75" s="313"/>
      <c r="E75" s="313"/>
      <c r="F75" s="313"/>
      <c r="G75" s="313"/>
      <c r="H75" s="313"/>
      <c r="I75" s="313"/>
      <c r="J75" s="313"/>
      <c r="K75" s="314"/>
    </row>
    <row r="76" s="1" customFormat="1" ht="17.25" customHeight="1">
      <c r="B76" s="312"/>
      <c r="C76" s="315" t="s">
        <v>1300</v>
      </c>
      <c r="D76" s="315"/>
      <c r="E76" s="315"/>
      <c r="F76" s="315" t="s">
        <v>1301</v>
      </c>
      <c r="G76" s="316"/>
      <c r="H76" s="315" t="s">
        <v>58</v>
      </c>
      <c r="I76" s="315" t="s">
        <v>61</v>
      </c>
      <c r="J76" s="315" t="s">
        <v>1302</v>
      </c>
      <c r="K76" s="314"/>
    </row>
    <row r="77" s="1" customFormat="1" ht="17.25" customHeight="1">
      <c r="B77" s="312"/>
      <c r="C77" s="317" t="s">
        <v>1303</v>
      </c>
      <c r="D77" s="317"/>
      <c r="E77" s="317"/>
      <c r="F77" s="318" t="s">
        <v>1304</v>
      </c>
      <c r="G77" s="319"/>
      <c r="H77" s="317"/>
      <c r="I77" s="317"/>
      <c r="J77" s="317" t="s">
        <v>1305</v>
      </c>
      <c r="K77" s="314"/>
    </row>
    <row r="78" s="1" customFormat="1" ht="5.25" customHeight="1">
      <c r="B78" s="312"/>
      <c r="C78" s="320"/>
      <c r="D78" s="320"/>
      <c r="E78" s="320"/>
      <c r="F78" s="320"/>
      <c r="G78" s="321"/>
      <c r="H78" s="320"/>
      <c r="I78" s="320"/>
      <c r="J78" s="320"/>
      <c r="K78" s="314"/>
    </row>
    <row r="79" s="1" customFormat="1" ht="15" customHeight="1">
      <c r="B79" s="312"/>
      <c r="C79" s="300" t="s">
        <v>57</v>
      </c>
      <c r="D79" s="320"/>
      <c r="E79" s="320"/>
      <c r="F79" s="322" t="s">
        <v>1306</v>
      </c>
      <c r="G79" s="321"/>
      <c r="H79" s="300" t="s">
        <v>1307</v>
      </c>
      <c r="I79" s="300" t="s">
        <v>1308</v>
      </c>
      <c r="J79" s="300">
        <v>20</v>
      </c>
      <c r="K79" s="314"/>
    </row>
    <row r="80" s="1" customFormat="1" ht="15" customHeight="1">
      <c r="B80" s="312"/>
      <c r="C80" s="300" t="s">
        <v>1309</v>
      </c>
      <c r="D80" s="300"/>
      <c r="E80" s="300"/>
      <c r="F80" s="322" t="s">
        <v>1306</v>
      </c>
      <c r="G80" s="321"/>
      <c r="H80" s="300" t="s">
        <v>1310</v>
      </c>
      <c r="I80" s="300" t="s">
        <v>1308</v>
      </c>
      <c r="J80" s="300">
        <v>120</v>
      </c>
      <c r="K80" s="314"/>
    </row>
    <row r="81" s="1" customFormat="1" ht="15" customHeight="1">
      <c r="B81" s="323"/>
      <c r="C81" s="300" t="s">
        <v>1311</v>
      </c>
      <c r="D81" s="300"/>
      <c r="E81" s="300"/>
      <c r="F81" s="322" t="s">
        <v>1312</v>
      </c>
      <c r="G81" s="321"/>
      <c r="H81" s="300" t="s">
        <v>1313</v>
      </c>
      <c r="I81" s="300" t="s">
        <v>1308</v>
      </c>
      <c r="J81" s="300">
        <v>50</v>
      </c>
      <c r="K81" s="314"/>
    </row>
    <row r="82" s="1" customFormat="1" ht="15" customHeight="1">
      <c r="B82" s="323"/>
      <c r="C82" s="300" t="s">
        <v>1314</v>
      </c>
      <c r="D82" s="300"/>
      <c r="E82" s="300"/>
      <c r="F82" s="322" t="s">
        <v>1306</v>
      </c>
      <c r="G82" s="321"/>
      <c r="H82" s="300" t="s">
        <v>1315</v>
      </c>
      <c r="I82" s="300" t="s">
        <v>1316</v>
      </c>
      <c r="J82" s="300"/>
      <c r="K82" s="314"/>
    </row>
    <row r="83" s="1" customFormat="1" ht="15" customHeight="1">
      <c r="B83" s="323"/>
      <c r="C83" s="324" t="s">
        <v>1317</v>
      </c>
      <c r="D83" s="324"/>
      <c r="E83" s="324"/>
      <c r="F83" s="325" t="s">
        <v>1312</v>
      </c>
      <c r="G83" s="324"/>
      <c r="H83" s="324" t="s">
        <v>1318</v>
      </c>
      <c r="I83" s="324" t="s">
        <v>1308</v>
      </c>
      <c r="J83" s="324">
        <v>15</v>
      </c>
      <c r="K83" s="314"/>
    </row>
    <row r="84" s="1" customFormat="1" ht="15" customHeight="1">
      <c r="B84" s="323"/>
      <c r="C84" s="324" t="s">
        <v>1319</v>
      </c>
      <c r="D84" s="324"/>
      <c r="E84" s="324"/>
      <c r="F84" s="325" t="s">
        <v>1312</v>
      </c>
      <c r="G84" s="324"/>
      <c r="H84" s="324" t="s">
        <v>1320</v>
      </c>
      <c r="I84" s="324" t="s">
        <v>1308</v>
      </c>
      <c r="J84" s="324">
        <v>15</v>
      </c>
      <c r="K84" s="314"/>
    </row>
    <row r="85" s="1" customFormat="1" ht="15" customHeight="1">
      <c r="B85" s="323"/>
      <c r="C85" s="324" t="s">
        <v>1321</v>
      </c>
      <c r="D85" s="324"/>
      <c r="E85" s="324"/>
      <c r="F85" s="325" t="s">
        <v>1312</v>
      </c>
      <c r="G85" s="324"/>
      <c r="H85" s="324" t="s">
        <v>1322</v>
      </c>
      <c r="I85" s="324" t="s">
        <v>1308</v>
      </c>
      <c r="J85" s="324">
        <v>20</v>
      </c>
      <c r="K85" s="314"/>
    </row>
    <row r="86" s="1" customFormat="1" ht="15" customHeight="1">
      <c r="B86" s="323"/>
      <c r="C86" s="324" t="s">
        <v>1323</v>
      </c>
      <c r="D86" s="324"/>
      <c r="E86" s="324"/>
      <c r="F86" s="325" t="s">
        <v>1312</v>
      </c>
      <c r="G86" s="324"/>
      <c r="H86" s="324" t="s">
        <v>1324</v>
      </c>
      <c r="I86" s="324" t="s">
        <v>1308</v>
      </c>
      <c r="J86" s="324">
        <v>20</v>
      </c>
      <c r="K86" s="314"/>
    </row>
    <row r="87" s="1" customFormat="1" ht="15" customHeight="1">
      <c r="B87" s="323"/>
      <c r="C87" s="300" t="s">
        <v>1325</v>
      </c>
      <c r="D87" s="300"/>
      <c r="E87" s="300"/>
      <c r="F87" s="322" t="s">
        <v>1312</v>
      </c>
      <c r="G87" s="321"/>
      <c r="H87" s="300" t="s">
        <v>1326</v>
      </c>
      <c r="I87" s="300" t="s">
        <v>1308</v>
      </c>
      <c r="J87" s="300">
        <v>50</v>
      </c>
      <c r="K87" s="314"/>
    </row>
    <row r="88" s="1" customFormat="1" ht="15" customHeight="1">
      <c r="B88" s="323"/>
      <c r="C88" s="300" t="s">
        <v>1327</v>
      </c>
      <c r="D88" s="300"/>
      <c r="E88" s="300"/>
      <c r="F88" s="322" t="s">
        <v>1312</v>
      </c>
      <c r="G88" s="321"/>
      <c r="H88" s="300" t="s">
        <v>1328</v>
      </c>
      <c r="I88" s="300" t="s">
        <v>1308</v>
      </c>
      <c r="J88" s="300">
        <v>20</v>
      </c>
      <c r="K88" s="314"/>
    </row>
    <row r="89" s="1" customFormat="1" ht="15" customHeight="1">
      <c r="B89" s="323"/>
      <c r="C89" s="300" t="s">
        <v>1329</v>
      </c>
      <c r="D89" s="300"/>
      <c r="E89" s="300"/>
      <c r="F89" s="322" t="s">
        <v>1312</v>
      </c>
      <c r="G89" s="321"/>
      <c r="H89" s="300" t="s">
        <v>1330</v>
      </c>
      <c r="I89" s="300" t="s">
        <v>1308</v>
      </c>
      <c r="J89" s="300">
        <v>20</v>
      </c>
      <c r="K89" s="314"/>
    </row>
    <row r="90" s="1" customFormat="1" ht="15" customHeight="1">
      <c r="B90" s="323"/>
      <c r="C90" s="300" t="s">
        <v>1331</v>
      </c>
      <c r="D90" s="300"/>
      <c r="E90" s="300"/>
      <c r="F90" s="322" t="s">
        <v>1312</v>
      </c>
      <c r="G90" s="321"/>
      <c r="H90" s="300" t="s">
        <v>1332</v>
      </c>
      <c r="I90" s="300" t="s">
        <v>1308</v>
      </c>
      <c r="J90" s="300">
        <v>50</v>
      </c>
      <c r="K90" s="314"/>
    </row>
    <row r="91" s="1" customFormat="1" ht="15" customHeight="1">
      <c r="B91" s="323"/>
      <c r="C91" s="300" t="s">
        <v>1333</v>
      </c>
      <c r="D91" s="300"/>
      <c r="E91" s="300"/>
      <c r="F91" s="322" t="s">
        <v>1312</v>
      </c>
      <c r="G91" s="321"/>
      <c r="H91" s="300" t="s">
        <v>1333</v>
      </c>
      <c r="I91" s="300" t="s">
        <v>1308</v>
      </c>
      <c r="J91" s="300">
        <v>50</v>
      </c>
      <c r="K91" s="314"/>
    </row>
    <row r="92" s="1" customFormat="1" ht="15" customHeight="1">
      <c r="B92" s="323"/>
      <c r="C92" s="300" t="s">
        <v>1334</v>
      </c>
      <c r="D92" s="300"/>
      <c r="E92" s="300"/>
      <c r="F92" s="322" t="s">
        <v>1312</v>
      </c>
      <c r="G92" s="321"/>
      <c r="H92" s="300" t="s">
        <v>1335</v>
      </c>
      <c r="I92" s="300" t="s">
        <v>1308</v>
      </c>
      <c r="J92" s="300">
        <v>255</v>
      </c>
      <c r="K92" s="314"/>
    </row>
    <row r="93" s="1" customFormat="1" ht="15" customHeight="1">
      <c r="B93" s="323"/>
      <c r="C93" s="300" t="s">
        <v>1336</v>
      </c>
      <c r="D93" s="300"/>
      <c r="E93" s="300"/>
      <c r="F93" s="322" t="s">
        <v>1306</v>
      </c>
      <c r="G93" s="321"/>
      <c r="H93" s="300" t="s">
        <v>1337</v>
      </c>
      <c r="I93" s="300" t="s">
        <v>1338</v>
      </c>
      <c r="J93" s="300"/>
      <c r="K93" s="314"/>
    </row>
    <row r="94" s="1" customFormat="1" ht="15" customHeight="1">
      <c r="B94" s="323"/>
      <c r="C94" s="300" t="s">
        <v>1339</v>
      </c>
      <c r="D94" s="300"/>
      <c r="E94" s="300"/>
      <c r="F94" s="322" t="s">
        <v>1306</v>
      </c>
      <c r="G94" s="321"/>
      <c r="H94" s="300" t="s">
        <v>1340</v>
      </c>
      <c r="I94" s="300" t="s">
        <v>1341</v>
      </c>
      <c r="J94" s="300"/>
      <c r="K94" s="314"/>
    </row>
    <row r="95" s="1" customFormat="1" ht="15" customHeight="1">
      <c r="B95" s="323"/>
      <c r="C95" s="300" t="s">
        <v>1342</v>
      </c>
      <c r="D95" s="300"/>
      <c r="E95" s="300"/>
      <c r="F95" s="322" t="s">
        <v>1306</v>
      </c>
      <c r="G95" s="321"/>
      <c r="H95" s="300" t="s">
        <v>1342</v>
      </c>
      <c r="I95" s="300" t="s">
        <v>1341</v>
      </c>
      <c r="J95" s="300"/>
      <c r="K95" s="314"/>
    </row>
    <row r="96" s="1" customFormat="1" ht="15" customHeight="1">
      <c r="B96" s="323"/>
      <c r="C96" s="300" t="s">
        <v>42</v>
      </c>
      <c r="D96" s="300"/>
      <c r="E96" s="300"/>
      <c r="F96" s="322" t="s">
        <v>1306</v>
      </c>
      <c r="G96" s="321"/>
      <c r="H96" s="300" t="s">
        <v>1343</v>
      </c>
      <c r="I96" s="300" t="s">
        <v>1341</v>
      </c>
      <c r="J96" s="300"/>
      <c r="K96" s="314"/>
    </row>
    <row r="97" s="1" customFormat="1" ht="15" customHeight="1">
      <c r="B97" s="323"/>
      <c r="C97" s="300" t="s">
        <v>52</v>
      </c>
      <c r="D97" s="300"/>
      <c r="E97" s="300"/>
      <c r="F97" s="322" t="s">
        <v>1306</v>
      </c>
      <c r="G97" s="321"/>
      <c r="H97" s="300" t="s">
        <v>1344</v>
      </c>
      <c r="I97" s="300" t="s">
        <v>1341</v>
      </c>
      <c r="J97" s="300"/>
      <c r="K97" s="314"/>
    </row>
    <row r="98" s="1" customFormat="1" ht="15" customHeight="1">
      <c r="B98" s="326"/>
      <c r="C98" s="327"/>
      <c r="D98" s="327"/>
      <c r="E98" s="327"/>
      <c r="F98" s="327"/>
      <c r="G98" s="327"/>
      <c r="H98" s="327"/>
      <c r="I98" s="327"/>
      <c r="J98" s="327"/>
      <c r="K98" s="328"/>
    </row>
    <row r="99" s="1" customFormat="1" ht="18.75" customHeight="1">
      <c r="B99" s="329"/>
      <c r="C99" s="330"/>
      <c r="D99" s="330"/>
      <c r="E99" s="330"/>
      <c r="F99" s="330"/>
      <c r="G99" s="330"/>
      <c r="H99" s="330"/>
      <c r="I99" s="330"/>
      <c r="J99" s="330"/>
      <c r="K99" s="329"/>
    </row>
    <row r="100" s="1" customFormat="1" ht="18.75" customHeight="1">
      <c r="B100" s="308"/>
      <c r="C100" s="308"/>
      <c r="D100" s="308"/>
      <c r="E100" s="308"/>
      <c r="F100" s="308"/>
      <c r="G100" s="308"/>
      <c r="H100" s="308"/>
      <c r="I100" s="308"/>
      <c r="J100" s="308"/>
      <c r="K100" s="308"/>
    </row>
    <row r="101" s="1" customFormat="1" ht="7.5" customHeight="1">
      <c r="B101" s="309"/>
      <c r="C101" s="310"/>
      <c r="D101" s="310"/>
      <c r="E101" s="310"/>
      <c r="F101" s="310"/>
      <c r="G101" s="310"/>
      <c r="H101" s="310"/>
      <c r="I101" s="310"/>
      <c r="J101" s="310"/>
      <c r="K101" s="311"/>
    </row>
    <row r="102" s="1" customFormat="1" ht="45" customHeight="1">
      <c r="B102" s="312"/>
      <c r="C102" s="313" t="s">
        <v>1345</v>
      </c>
      <c r="D102" s="313"/>
      <c r="E102" s="313"/>
      <c r="F102" s="313"/>
      <c r="G102" s="313"/>
      <c r="H102" s="313"/>
      <c r="I102" s="313"/>
      <c r="J102" s="313"/>
      <c r="K102" s="314"/>
    </row>
    <row r="103" s="1" customFormat="1" ht="17.25" customHeight="1">
      <c r="B103" s="312"/>
      <c r="C103" s="315" t="s">
        <v>1300</v>
      </c>
      <c r="D103" s="315"/>
      <c r="E103" s="315"/>
      <c r="F103" s="315" t="s">
        <v>1301</v>
      </c>
      <c r="G103" s="316"/>
      <c r="H103" s="315" t="s">
        <v>58</v>
      </c>
      <c r="I103" s="315" t="s">
        <v>61</v>
      </c>
      <c r="J103" s="315" t="s">
        <v>1302</v>
      </c>
      <c r="K103" s="314"/>
    </row>
    <row r="104" s="1" customFormat="1" ht="17.25" customHeight="1">
      <c r="B104" s="312"/>
      <c r="C104" s="317" t="s">
        <v>1303</v>
      </c>
      <c r="D104" s="317"/>
      <c r="E104" s="317"/>
      <c r="F104" s="318" t="s">
        <v>1304</v>
      </c>
      <c r="G104" s="319"/>
      <c r="H104" s="317"/>
      <c r="I104" s="317"/>
      <c r="J104" s="317" t="s">
        <v>1305</v>
      </c>
      <c r="K104" s="314"/>
    </row>
    <row r="105" s="1" customFormat="1" ht="5.25" customHeight="1">
      <c r="B105" s="312"/>
      <c r="C105" s="315"/>
      <c r="D105" s="315"/>
      <c r="E105" s="315"/>
      <c r="F105" s="315"/>
      <c r="G105" s="331"/>
      <c r="H105" s="315"/>
      <c r="I105" s="315"/>
      <c r="J105" s="315"/>
      <c r="K105" s="314"/>
    </row>
    <row r="106" s="1" customFormat="1" ht="15" customHeight="1">
      <c r="B106" s="312"/>
      <c r="C106" s="300" t="s">
        <v>57</v>
      </c>
      <c r="D106" s="320"/>
      <c r="E106" s="320"/>
      <c r="F106" s="322" t="s">
        <v>1306</v>
      </c>
      <c r="G106" s="331"/>
      <c r="H106" s="300" t="s">
        <v>1346</v>
      </c>
      <c r="I106" s="300" t="s">
        <v>1308</v>
      </c>
      <c r="J106" s="300">
        <v>20</v>
      </c>
      <c r="K106" s="314"/>
    </row>
    <row r="107" s="1" customFormat="1" ht="15" customHeight="1">
      <c r="B107" s="312"/>
      <c r="C107" s="300" t="s">
        <v>1309</v>
      </c>
      <c r="D107" s="300"/>
      <c r="E107" s="300"/>
      <c r="F107" s="322" t="s">
        <v>1306</v>
      </c>
      <c r="G107" s="300"/>
      <c r="H107" s="300" t="s">
        <v>1346</v>
      </c>
      <c r="I107" s="300" t="s">
        <v>1308</v>
      </c>
      <c r="J107" s="300">
        <v>120</v>
      </c>
      <c r="K107" s="314"/>
    </row>
    <row r="108" s="1" customFormat="1" ht="15" customHeight="1">
      <c r="B108" s="323"/>
      <c r="C108" s="300" t="s">
        <v>1311</v>
      </c>
      <c r="D108" s="300"/>
      <c r="E108" s="300"/>
      <c r="F108" s="322" t="s">
        <v>1312</v>
      </c>
      <c r="G108" s="300"/>
      <c r="H108" s="300" t="s">
        <v>1346</v>
      </c>
      <c r="I108" s="300" t="s">
        <v>1308</v>
      </c>
      <c r="J108" s="300">
        <v>50</v>
      </c>
      <c r="K108" s="314"/>
    </row>
    <row r="109" s="1" customFormat="1" ht="15" customHeight="1">
      <c r="B109" s="323"/>
      <c r="C109" s="300" t="s">
        <v>1314</v>
      </c>
      <c r="D109" s="300"/>
      <c r="E109" s="300"/>
      <c r="F109" s="322" t="s">
        <v>1306</v>
      </c>
      <c r="G109" s="300"/>
      <c r="H109" s="300" t="s">
        <v>1346</v>
      </c>
      <c r="I109" s="300" t="s">
        <v>1316</v>
      </c>
      <c r="J109" s="300"/>
      <c r="K109" s="314"/>
    </row>
    <row r="110" s="1" customFormat="1" ht="15" customHeight="1">
      <c r="B110" s="323"/>
      <c r="C110" s="300" t="s">
        <v>1325</v>
      </c>
      <c r="D110" s="300"/>
      <c r="E110" s="300"/>
      <c r="F110" s="322" t="s">
        <v>1312</v>
      </c>
      <c r="G110" s="300"/>
      <c r="H110" s="300" t="s">
        <v>1346</v>
      </c>
      <c r="I110" s="300" t="s">
        <v>1308</v>
      </c>
      <c r="J110" s="300">
        <v>50</v>
      </c>
      <c r="K110" s="314"/>
    </row>
    <row r="111" s="1" customFormat="1" ht="15" customHeight="1">
      <c r="B111" s="323"/>
      <c r="C111" s="300" t="s">
        <v>1333</v>
      </c>
      <c r="D111" s="300"/>
      <c r="E111" s="300"/>
      <c r="F111" s="322" t="s">
        <v>1312</v>
      </c>
      <c r="G111" s="300"/>
      <c r="H111" s="300" t="s">
        <v>1346</v>
      </c>
      <c r="I111" s="300" t="s">
        <v>1308</v>
      </c>
      <c r="J111" s="300">
        <v>50</v>
      </c>
      <c r="K111" s="314"/>
    </row>
    <row r="112" s="1" customFormat="1" ht="15" customHeight="1">
      <c r="B112" s="323"/>
      <c r="C112" s="300" t="s">
        <v>1331</v>
      </c>
      <c r="D112" s="300"/>
      <c r="E112" s="300"/>
      <c r="F112" s="322" t="s">
        <v>1312</v>
      </c>
      <c r="G112" s="300"/>
      <c r="H112" s="300" t="s">
        <v>1346</v>
      </c>
      <c r="I112" s="300" t="s">
        <v>1308</v>
      </c>
      <c r="J112" s="300">
        <v>50</v>
      </c>
      <c r="K112" s="314"/>
    </row>
    <row r="113" s="1" customFormat="1" ht="15" customHeight="1">
      <c r="B113" s="323"/>
      <c r="C113" s="300" t="s">
        <v>57</v>
      </c>
      <c r="D113" s="300"/>
      <c r="E113" s="300"/>
      <c r="F113" s="322" t="s">
        <v>1306</v>
      </c>
      <c r="G113" s="300"/>
      <c r="H113" s="300" t="s">
        <v>1347</v>
      </c>
      <c r="I113" s="300" t="s">
        <v>1308</v>
      </c>
      <c r="J113" s="300">
        <v>20</v>
      </c>
      <c r="K113" s="314"/>
    </row>
    <row r="114" s="1" customFormat="1" ht="15" customHeight="1">
      <c r="B114" s="323"/>
      <c r="C114" s="300" t="s">
        <v>1348</v>
      </c>
      <c r="D114" s="300"/>
      <c r="E114" s="300"/>
      <c r="F114" s="322" t="s">
        <v>1306</v>
      </c>
      <c r="G114" s="300"/>
      <c r="H114" s="300" t="s">
        <v>1349</v>
      </c>
      <c r="I114" s="300" t="s">
        <v>1308</v>
      </c>
      <c r="J114" s="300">
        <v>120</v>
      </c>
      <c r="K114" s="314"/>
    </row>
    <row r="115" s="1" customFormat="1" ht="15" customHeight="1">
      <c r="B115" s="323"/>
      <c r="C115" s="300" t="s">
        <v>42</v>
      </c>
      <c r="D115" s="300"/>
      <c r="E115" s="300"/>
      <c r="F115" s="322" t="s">
        <v>1306</v>
      </c>
      <c r="G115" s="300"/>
      <c r="H115" s="300" t="s">
        <v>1350</v>
      </c>
      <c r="I115" s="300" t="s">
        <v>1341</v>
      </c>
      <c r="J115" s="300"/>
      <c r="K115" s="314"/>
    </row>
    <row r="116" s="1" customFormat="1" ht="15" customHeight="1">
      <c r="B116" s="323"/>
      <c r="C116" s="300" t="s">
        <v>52</v>
      </c>
      <c r="D116" s="300"/>
      <c r="E116" s="300"/>
      <c r="F116" s="322" t="s">
        <v>1306</v>
      </c>
      <c r="G116" s="300"/>
      <c r="H116" s="300" t="s">
        <v>1351</v>
      </c>
      <c r="I116" s="300" t="s">
        <v>1341</v>
      </c>
      <c r="J116" s="300"/>
      <c r="K116" s="314"/>
    </row>
    <row r="117" s="1" customFormat="1" ht="15" customHeight="1">
      <c r="B117" s="323"/>
      <c r="C117" s="300" t="s">
        <v>61</v>
      </c>
      <c r="D117" s="300"/>
      <c r="E117" s="300"/>
      <c r="F117" s="322" t="s">
        <v>1306</v>
      </c>
      <c r="G117" s="300"/>
      <c r="H117" s="300" t="s">
        <v>1352</v>
      </c>
      <c r="I117" s="300" t="s">
        <v>1353</v>
      </c>
      <c r="J117" s="300"/>
      <c r="K117" s="314"/>
    </row>
    <row r="118" s="1" customFormat="1" ht="15" customHeight="1">
      <c r="B118" s="326"/>
      <c r="C118" s="332"/>
      <c r="D118" s="332"/>
      <c r="E118" s="332"/>
      <c r="F118" s="332"/>
      <c r="G118" s="332"/>
      <c r="H118" s="332"/>
      <c r="I118" s="332"/>
      <c r="J118" s="332"/>
      <c r="K118" s="328"/>
    </row>
    <row r="119" s="1" customFormat="1" ht="18.75" customHeight="1">
      <c r="B119" s="333"/>
      <c r="C119" s="297"/>
      <c r="D119" s="297"/>
      <c r="E119" s="297"/>
      <c r="F119" s="334"/>
      <c r="G119" s="297"/>
      <c r="H119" s="297"/>
      <c r="I119" s="297"/>
      <c r="J119" s="297"/>
      <c r="K119" s="333"/>
    </row>
    <row r="120" s="1" customFormat="1" ht="18.75" customHeight="1">
      <c r="B120" s="308"/>
      <c r="C120" s="308"/>
      <c r="D120" s="308"/>
      <c r="E120" s="308"/>
      <c r="F120" s="308"/>
      <c r="G120" s="308"/>
      <c r="H120" s="308"/>
      <c r="I120" s="308"/>
      <c r="J120" s="308"/>
      <c r="K120" s="308"/>
    </row>
    <row r="121" s="1" customFormat="1" ht="7.5" customHeight="1">
      <c r="B121" s="335"/>
      <c r="C121" s="336"/>
      <c r="D121" s="336"/>
      <c r="E121" s="336"/>
      <c r="F121" s="336"/>
      <c r="G121" s="336"/>
      <c r="H121" s="336"/>
      <c r="I121" s="336"/>
      <c r="J121" s="336"/>
      <c r="K121" s="337"/>
    </row>
    <row r="122" s="1" customFormat="1" ht="45" customHeight="1">
      <c r="B122" s="338"/>
      <c r="C122" s="291" t="s">
        <v>1354</v>
      </c>
      <c r="D122" s="291"/>
      <c r="E122" s="291"/>
      <c r="F122" s="291"/>
      <c r="G122" s="291"/>
      <c r="H122" s="291"/>
      <c r="I122" s="291"/>
      <c r="J122" s="291"/>
      <c r="K122" s="339"/>
    </row>
    <row r="123" s="1" customFormat="1" ht="17.25" customHeight="1">
      <c r="B123" s="340"/>
      <c r="C123" s="315" t="s">
        <v>1300</v>
      </c>
      <c r="D123" s="315"/>
      <c r="E123" s="315"/>
      <c r="F123" s="315" t="s">
        <v>1301</v>
      </c>
      <c r="G123" s="316"/>
      <c r="H123" s="315" t="s">
        <v>58</v>
      </c>
      <c r="I123" s="315" t="s">
        <v>61</v>
      </c>
      <c r="J123" s="315" t="s">
        <v>1302</v>
      </c>
      <c r="K123" s="341"/>
    </row>
    <row r="124" s="1" customFormat="1" ht="17.25" customHeight="1">
      <c r="B124" s="340"/>
      <c r="C124" s="317" t="s">
        <v>1303</v>
      </c>
      <c r="D124" s="317"/>
      <c r="E124" s="317"/>
      <c r="F124" s="318" t="s">
        <v>1304</v>
      </c>
      <c r="G124" s="319"/>
      <c r="H124" s="317"/>
      <c r="I124" s="317"/>
      <c r="J124" s="317" t="s">
        <v>1305</v>
      </c>
      <c r="K124" s="341"/>
    </row>
    <row r="125" s="1" customFormat="1" ht="5.25" customHeight="1">
      <c r="B125" s="342"/>
      <c r="C125" s="320"/>
      <c r="D125" s="320"/>
      <c r="E125" s="320"/>
      <c r="F125" s="320"/>
      <c r="G125" s="300"/>
      <c r="H125" s="320"/>
      <c r="I125" s="320"/>
      <c r="J125" s="320"/>
      <c r="K125" s="343"/>
    </row>
    <row r="126" s="1" customFormat="1" ht="15" customHeight="1">
      <c r="B126" s="342"/>
      <c r="C126" s="300" t="s">
        <v>1309</v>
      </c>
      <c r="D126" s="320"/>
      <c r="E126" s="320"/>
      <c r="F126" s="322" t="s">
        <v>1306</v>
      </c>
      <c r="G126" s="300"/>
      <c r="H126" s="300" t="s">
        <v>1346</v>
      </c>
      <c r="I126" s="300" t="s">
        <v>1308</v>
      </c>
      <c r="J126" s="300">
        <v>120</v>
      </c>
      <c r="K126" s="344"/>
    </row>
    <row r="127" s="1" customFormat="1" ht="15" customHeight="1">
      <c r="B127" s="342"/>
      <c r="C127" s="300" t="s">
        <v>1355</v>
      </c>
      <c r="D127" s="300"/>
      <c r="E127" s="300"/>
      <c r="F127" s="322" t="s">
        <v>1306</v>
      </c>
      <c r="G127" s="300"/>
      <c r="H127" s="300" t="s">
        <v>1356</v>
      </c>
      <c r="I127" s="300" t="s">
        <v>1308</v>
      </c>
      <c r="J127" s="300" t="s">
        <v>1357</v>
      </c>
      <c r="K127" s="344"/>
    </row>
    <row r="128" s="1" customFormat="1" ht="15" customHeight="1">
      <c r="B128" s="342"/>
      <c r="C128" s="300" t="s">
        <v>1254</v>
      </c>
      <c r="D128" s="300"/>
      <c r="E128" s="300"/>
      <c r="F128" s="322" t="s">
        <v>1306</v>
      </c>
      <c r="G128" s="300"/>
      <c r="H128" s="300" t="s">
        <v>1358</v>
      </c>
      <c r="I128" s="300" t="s">
        <v>1308</v>
      </c>
      <c r="J128" s="300" t="s">
        <v>1357</v>
      </c>
      <c r="K128" s="344"/>
    </row>
    <row r="129" s="1" customFormat="1" ht="15" customHeight="1">
      <c r="B129" s="342"/>
      <c r="C129" s="300" t="s">
        <v>1317</v>
      </c>
      <c r="D129" s="300"/>
      <c r="E129" s="300"/>
      <c r="F129" s="322" t="s">
        <v>1312</v>
      </c>
      <c r="G129" s="300"/>
      <c r="H129" s="300" t="s">
        <v>1318</v>
      </c>
      <c r="I129" s="300" t="s">
        <v>1308</v>
      </c>
      <c r="J129" s="300">
        <v>15</v>
      </c>
      <c r="K129" s="344"/>
    </row>
    <row r="130" s="1" customFormat="1" ht="15" customHeight="1">
      <c r="B130" s="342"/>
      <c r="C130" s="324" t="s">
        <v>1319</v>
      </c>
      <c r="D130" s="324"/>
      <c r="E130" s="324"/>
      <c r="F130" s="325" t="s">
        <v>1312</v>
      </c>
      <c r="G130" s="324"/>
      <c r="H130" s="324" t="s">
        <v>1320</v>
      </c>
      <c r="I130" s="324" t="s">
        <v>1308</v>
      </c>
      <c r="J130" s="324">
        <v>15</v>
      </c>
      <c r="K130" s="344"/>
    </row>
    <row r="131" s="1" customFormat="1" ht="15" customHeight="1">
      <c r="B131" s="342"/>
      <c r="C131" s="324" t="s">
        <v>1321</v>
      </c>
      <c r="D131" s="324"/>
      <c r="E131" s="324"/>
      <c r="F131" s="325" t="s">
        <v>1312</v>
      </c>
      <c r="G131" s="324"/>
      <c r="H131" s="324" t="s">
        <v>1322</v>
      </c>
      <c r="I131" s="324" t="s">
        <v>1308</v>
      </c>
      <c r="J131" s="324">
        <v>20</v>
      </c>
      <c r="K131" s="344"/>
    </row>
    <row r="132" s="1" customFormat="1" ht="15" customHeight="1">
      <c r="B132" s="342"/>
      <c r="C132" s="324" t="s">
        <v>1323</v>
      </c>
      <c r="D132" s="324"/>
      <c r="E132" s="324"/>
      <c r="F132" s="325" t="s">
        <v>1312</v>
      </c>
      <c r="G132" s="324"/>
      <c r="H132" s="324" t="s">
        <v>1324</v>
      </c>
      <c r="I132" s="324" t="s">
        <v>1308</v>
      </c>
      <c r="J132" s="324">
        <v>20</v>
      </c>
      <c r="K132" s="344"/>
    </row>
    <row r="133" s="1" customFormat="1" ht="15" customHeight="1">
      <c r="B133" s="342"/>
      <c r="C133" s="300" t="s">
        <v>1311</v>
      </c>
      <c r="D133" s="300"/>
      <c r="E133" s="300"/>
      <c r="F133" s="322" t="s">
        <v>1312</v>
      </c>
      <c r="G133" s="300"/>
      <c r="H133" s="300" t="s">
        <v>1346</v>
      </c>
      <c r="I133" s="300" t="s">
        <v>1308</v>
      </c>
      <c r="J133" s="300">
        <v>50</v>
      </c>
      <c r="K133" s="344"/>
    </row>
    <row r="134" s="1" customFormat="1" ht="15" customHeight="1">
      <c r="B134" s="342"/>
      <c r="C134" s="300" t="s">
        <v>1325</v>
      </c>
      <c r="D134" s="300"/>
      <c r="E134" s="300"/>
      <c r="F134" s="322" t="s">
        <v>1312</v>
      </c>
      <c r="G134" s="300"/>
      <c r="H134" s="300" t="s">
        <v>1346</v>
      </c>
      <c r="I134" s="300" t="s">
        <v>1308</v>
      </c>
      <c r="J134" s="300">
        <v>50</v>
      </c>
      <c r="K134" s="344"/>
    </row>
    <row r="135" s="1" customFormat="1" ht="15" customHeight="1">
      <c r="B135" s="342"/>
      <c r="C135" s="300" t="s">
        <v>1331</v>
      </c>
      <c r="D135" s="300"/>
      <c r="E135" s="300"/>
      <c r="F135" s="322" t="s">
        <v>1312</v>
      </c>
      <c r="G135" s="300"/>
      <c r="H135" s="300" t="s">
        <v>1346</v>
      </c>
      <c r="I135" s="300" t="s">
        <v>1308</v>
      </c>
      <c r="J135" s="300">
        <v>50</v>
      </c>
      <c r="K135" s="344"/>
    </row>
    <row r="136" s="1" customFormat="1" ht="15" customHeight="1">
      <c r="B136" s="342"/>
      <c r="C136" s="300" t="s">
        <v>1333</v>
      </c>
      <c r="D136" s="300"/>
      <c r="E136" s="300"/>
      <c r="F136" s="322" t="s">
        <v>1312</v>
      </c>
      <c r="G136" s="300"/>
      <c r="H136" s="300" t="s">
        <v>1346</v>
      </c>
      <c r="I136" s="300" t="s">
        <v>1308</v>
      </c>
      <c r="J136" s="300">
        <v>50</v>
      </c>
      <c r="K136" s="344"/>
    </row>
    <row r="137" s="1" customFormat="1" ht="15" customHeight="1">
      <c r="B137" s="342"/>
      <c r="C137" s="300" t="s">
        <v>1334</v>
      </c>
      <c r="D137" s="300"/>
      <c r="E137" s="300"/>
      <c r="F137" s="322" t="s">
        <v>1312</v>
      </c>
      <c r="G137" s="300"/>
      <c r="H137" s="300" t="s">
        <v>1359</v>
      </c>
      <c r="I137" s="300" t="s">
        <v>1308</v>
      </c>
      <c r="J137" s="300">
        <v>255</v>
      </c>
      <c r="K137" s="344"/>
    </row>
    <row r="138" s="1" customFormat="1" ht="15" customHeight="1">
      <c r="B138" s="342"/>
      <c r="C138" s="300" t="s">
        <v>1336</v>
      </c>
      <c r="D138" s="300"/>
      <c r="E138" s="300"/>
      <c r="F138" s="322" t="s">
        <v>1306</v>
      </c>
      <c r="G138" s="300"/>
      <c r="H138" s="300" t="s">
        <v>1360</v>
      </c>
      <c r="I138" s="300" t="s">
        <v>1338</v>
      </c>
      <c r="J138" s="300"/>
      <c r="K138" s="344"/>
    </row>
    <row r="139" s="1" customFormat="1" ht="15" customHeight="1">
      <c r="B139" s="342"/>
      <c r="C139" s="300" t="s">
        <v>1339</v>
      </c>
      <c r="D139" s="300"/>
      <c r="E139" s="300"/>
      <c r="F139" s="322" t="s">
        <v>1306</v>
      </c>
      <c r="G139" s="300"/>
      <c r="H139" s="300" t="s">
        <v>1361</v>
      </c>
      <c r="I139" s="300" t="s">
        <v>1341</v>
      </c>
      <c r="J139" s="300"/>
      <c r="K139" s="344"/>
    </row>
    <row r="140" s="1" customFormat="1" ht="15" customHeight="1">
      <c r="B140" s="342"/>
      <c r="C140" s="300" t="s">
        <v>1342</v>
      </c>
      <c r="D140" s="300"/>
      <c r="E140" s="300"/>
      <c r="F140" s="322" t="s">
        <v>1306</v>
      </c>
      <c r="G140" s="300"/>
      <c r="H140" s="300" t="s">
        <v>1342</v>
      </c>
      <c r="I140" s="300" t="s">
        <v>1341</v>
      </c>
      <c r="J140" s="300"/>
      <c r="K140" s="344"/>
    </row>
    <row r="141" s="1" customFormat="1" ht="15" customHeight="1">
      <c r="B141" s="342"/>
      <c r="C141" s="300" t="s">
        <v>42</v>
      </c>
      <c r="D141" s="300"/>
      <c r="E141" s="300"/>
      <c r="F141" s="322" t="s">
        <v>1306</v>
      </c>
      <c r="G141" s="300"/>
      <c r="H141" s="300" t="s">
        <v>1362</v>
      </c>
      <c r="I141" s="300" t="s">
        <v>1341</v>
      </c>
      <c r="J141" s="300"/>
      <c r="K141" s="344"/>
    </row>
    <row r="142" s="1" customFormat="1" ht="15" customHeight="1">
      <c r="B142" s="342"/>
      <c r="C142" s="300" t="s">
        <v>1363</v>
      </c>
      <c r="D142" s="300"/>
      <c r="E142" s="300"/>
      <c r="F142" s="322" t="s">
        <v>1306</v>
      </c>
      <c r="G142" s="300"/>
      <c r="H142" s="300" t="s">
        <v>1364</v>
      </c>
      <c r="I142" s="300" t="s">
        <v>1341</v>
      </c>
      <c r="J142" s="300"/>
      <c r="K142" s="344"/>
    </row>
    <row r="143" s="1" customFormat="1" ht="15" customHeight="1">
      <c r="B143" s="345"/>
      <c r="C143" s="346"/>
      <c r="D143" s="346"/>
      <c r="E143" s="346"/>
      <c r="F143" s="346"/>
      <c r="G143" s="346"/>
      <c r="H143" s="346"/>
      <c r="I143" s="346"/>
      <c r="J143" s="346"/>
      <c r="K143" s="347"/>
    </row>
    <row r="144" s="1" customFormat="1" ht="18.75" customHeight="1">
      <c r="B144" s="297"/>
      <c r="C144" s="297"/>
      <c r="D144" s="297"/>
      <c r="E144" s="297"/>
      <c r="F144" s="334"/>
      <c r="G144" s="297"/>
      <c r="H144" s="297"/>
      <c r="I144" s="297"/>
      <c r="J144" s="297"/>
      <c r="K144" s="297"/>
    </row>
    <row r="145" s="1" customFormat="1" ht="18.75" customHeight="1">
      <c r="B145" s="308"/>
      <c r="C145" s="308"/>
      <c r="D145" s="308"/>
      <c r="E145" s="308"/>
      <c r="F145" s="308"/>
      <c r="G145" s="308"/>
      <c r="H145" s="308"/>
      <c r="I145" s="308"/>
      <c r="J145" s="308"/>
      <c r="K145" s="308"/>
    </row>
    <row r="146" s="1" customFormat="1" ht="7.5" customHeight="1">
      <c r="B146" s="309"/>
      <c r="C146" s="310"/>
      <c r="D146" s="310"/>
      <c r="E146" s="310"/>
      <c r="F146" s="310"/>
      <c r="G146" s="310"/>
      <c r="H146" s="310"/>
      <c r="I146" s="310"/>
      <c r="J146" s="310"/>
      <c r="K146" s="311"/>
    </row>
    <row r="147" s="1" customFormat="1" ht="45" customHeight="1">
      <c r="B147" s="312"/>
      <c r="C147" s="313" t="s">
        <v>1365</v>
      </c>
      <c r="D147" s="313"/>
      <c r="E147" s="313"/>
      <c r="F147" s="313"/>
      <c r="G147" s="313"/>
      <c r="H147" s="313"/>
      <c r="I147" s="313"/>
      <c r="J147" s="313"/>
      <c r="K147" s="314"/>
    </row>
    <row r="148" s="1" customFormat="1" ht="17.25" customHeight="1">
      <c r="B148" s="312"/>
      <c r="C148" s="315" t="s">
        <v>1300</v>
      </c>
      <c r="D148" s="315"/>
      <c r="E148" s="315"/>
      <c r="F148" s="315" t="s">
        <v>1301</v>
      </c>
      <c r="G148" s="316"/>
      <c r="H148" s="315" t="s">
        <v>58</v>
      </c>
      <c r="I148" s="315" t="s">
        <v>61</v>
      </c>
      <c r="J148" s="315" t="s">
        <v>1302</v>
      </c>
      <c r="K148" s="314"/>
    </row>
    <row r="149" s="1" customFormat="1" ht="17.25" customHeight="1">
      <c r="B149" s="312"/>
      <c r="C149" s="317" t="s">
        <v>1303</v>
      </c>
      <c r="D149" s="317"/>
      <c r="E149" s="317"/>
      <c r="F149" s="318" t="s">
        <v>1304</v>
      </c>
      <c r="G149" s="319"/>
      <c r="H149" s="317"/>
      <c r="I149" s="317"/>
      <c r="J149" s="317" t="s">
        <v>1305</v>
      </c>
      <c r="K149" s="314"/>
    </row>
    <row r="150" s="1" customFormat="1" ht="5.25" customHeight="1">
      <c r="B150" s="323"/>
      <c r="C150" s="320"/>
      <c r="D150" s="320"/>
      <c r="E150" s="320"/>
      <c r="F150" s="320"/>
      <c r="G150" s="321"/>
      <c r="H150" s="320"/>
      <c r="I150" s="320"/>
      <c r="J150" s="320"/>
      <c r="K150" s="344"/>
    </row>
    <row r="151" s="1" customFormat="1" ht="15" customHeight="1">
      <c r="B151" s="323"/>
      <c r="C151" s="348" t="s">
        <v>1309</v>
      </c>
      <c r="D151" s="300"/>
      <c r="E151" s="300"/>
      <c r="F151" s="349" t="s">
        <v>1306</v>
      </c>
      <c r="G151" s="300"/>
      <c r="H151" s="348" t="s">
        <v>1346</v>
      </c>
      <c r="I151" s="348" t="s">
        <v>1308</v>
      </c>
      <c r="J151" s="348">
        <v>120</v>
      </c>
      <c r="K151" s="344"/>
    </row>
    <row r="152" s="1" customFormat="1" ht="15" customHeight="1">
      <c r="B152" s="323"/>
      <c r="C152" s="348" t="s">
        <v>1355</v>
      </c>
      <c r="D152" s="300"/>
      <c r="E152" s="300"/>
      <c r="F152" s="349" t="s">
        <v>1306</v>
      </c>
      <c r="G152" s="300"/>
      <c r="H152" s="348" t="s">
        <v>1366</v>
      </c>
      <c r="I152" s="348" t="s">
        <v>1308</v>
      </c>
      <c r="J152" s="348" t="s">
        <v>1357</v>
      </c>
      <c r="K152" s="344"/>
    </row>
    <row r="153" s="1" customFormat="1" ht="15" customHeight="1">
      <c r="B153" s="323"/>
      <c r="C153" s="348" t="s">
        <v>1254</v>
      </c>
      <c r="D153" s="300"/>
      <c r="E153" s="300"/>
      <c r="F153" s="349" t="s">
        <v>1306</v>
      </c>
      <c r="G153" s="300"/>
      <c r="H153" s="348" t="s">
        <v>1367</v>
      </c>
      <c r="I153" s="348" t="s">
        <v>1308</v>
      </c>
      <c r="J153" s="348" t="s">
        <v>1357</v>
      </c>
      <c r="K153" s="344"/>
    </row>
    <row r="154" s="1" customFormat="1" ht="15" customHeight="1">
      <c r="B154" s="323"/>
      <c r="C154" s="348" t="s">
        <v>1311</v>
      </c>
      <c r="D154" s="300"/>
      <c r="E154" s="300"/>
      <c r="F154" s="349" t="s">
        <v>1312</v>
      </c>
      <c r="G154" s="300"/>
      <c r="H154" s="348" t="s">
        <v>1346</v>
      </c>
      <c r="I154" s="348" t="s">
        <v>1308</v>
      </c>
      <c r="J154" s="348">
        <v>50</v>
      </c>
      <c r="K154" s="344"/>
    </row>
    <row r="155" s="1" customFormat="1" ht="15" customHeight="1">
      <c r="B155" s="323"/>
      <c r="C155" s="348" t="s">
        <v>1314</v>
      </c>
      <c r="D155" s="300"/>
      <c r="E155" s="300"/>
      <c r="F155" s="349" t="s">
        <v>1306</v>
      </c>
      <c r="G155" s="300"/>
      <c r="H155" s="348" t="s">
        <v>1346</v>
      </c>
      <c r="I155" s="348" t="s">
        <v>1316</v>
      </c>
      <c r="J155" s="348"/>
      <c r="K155" s="344"/>
    </row>
    <row r="156" s="1" customFormat="1" ht="15" customHeight="1">
      <c r="B156" s="323"/>
      <c r="C156" s="348" t="s">
        <v>1325</v>
      </c>
      <c r="D156" s="300"/>
      <c r="E156" s="300"/>
      <c r="F156" s="349" t="s">
        <v>1312</v>
      </c>
      <c r="G156" s="300"/>
      <c r="H156" s="348" t="s">
        <v>1346</v>
      </c>
      <c r="I156" s="348" t="s">
        <v>1308</v>
      </c>
      <c r="J156" s="348">
        <v>50</v>
      </c>
      <c r="K156" s="344"/>
    </row>
    <row r="157" s="1" customFormat="1" ht="15" customHeight="1">
      <c r="B157" s="323"/>
      <c r="C157" s="348" t="s">
        <v>1333</v>
      </c>
      <c r="D157" s="300"/>
      <c r="E157" s="300"/>
      <c r="F157" s="349" t="s">
        <v>1312</v>
      </c>
      <c r="G157" s="300"/>
      <c r="H157" s="348" t="s">
        <v>1346</v>
      </c>
      <c r="I157" s="348" t="s">
        <v>1308</v>
      </c>
      <c r="J157" s="348">
        <v>50</v>
      </c>
      <c r="K157" s="344"/>
    </row>
    <row r="158" s="1" customFormat="1" ht="15" customHeight="1">
      <c r="B158" s="323"/>
      <c r="C158" s="348" t="s">
        <v>1331</v>
      </c>
      <c r="D158" s="300"/>
      <c r="E158" s="300"/>
      <c r="F158" s="349" t="s">
        <v>1312</v>
      </c>
      <c r="G158" s="300"/>
      <c r="H158" s="348" t="s">
        <v>1346</v>
      </c>
      <c r="I158" s="348" t="s">
        <v>1308</v>
      </c>
      <c r="J158" s="348">
        <v>50</v>
      </c>
      <c r="K158" s="344"/>
    </row>
    <row r="159" s="1" customFormat="1" ht="15" customHeight="1">
      <c r="B159" s="323"/>
      <c r="C159" s="348" t="s">
        <v>112</v>
      </c>
      <c r="D159" s="300"/>
      <c r="E159" s="300"/>
      <c r="F159" s="349" t="s">
        <v>1306</v>
      </c>
      <c r="G159" s="300"/>
      <c r="H159" s="348" t="s">
        <v>1368</v>
      </c>
      <c r="I159" s="348" t="s">
        <v>1308</v>
      </c>
      <c r="J159" s="348" t="s">
        <v>1369</v>
      </c>
      <c r="K159" s="344"/>
    </row>
    <row r="160" s="1" customFormat="1" ht="15" customHeight="1">
      <c r="B160" s="323"/>
      <c r="C160" s="348" t="s">
        <v>1370</v>
      </c>
      <c r="D160" s="300"/>
      <c r="E160" s="300"/>
      <c r="F160" s="349" t="s">
        <v>1306</v>
      </c>
      <c r="G160" s="300"/>
      <c r="H160" s="348" t="s">
        <v>1371</v>
      </c>
      <c r="I160" s="348" t="s">
        <v>1341</v>
      </c>
      <c r="J160" s="348"/>
      <c r="K160" s="344"/>
    </row>
    <row r="161" s="1" customFormat="1" ht="15" customHeight="1">
      <c r="B161" s="350"/>
      <c r="C161" s="332"/>
      <c r="D161" s="332"/>
      <c r="E161" s="332"/>
      <c r="F161" s="332"/>
      <c r="G161" s="332"/>
      <c r="H161" s="332"/>
      <c r="I161" s="332"/>
      <c r="J161" s="332"/>
      <c r="K161" s="351"/>
    </row>
    <row r="162" s="1" customFormat="1" ht="18.75" customHeight="1">
      <c r="B162" s="297"/>
      <c r="C162" s="300"/>
      <c r="D162" s="300"/>
      <c r="E162" s="300"/>
      <c r="F162" s="322"/>
      <c r="G162" s="300"/>
      <c r="H162" s="300"/>
      <c r="I162" s="300"/>
      <c r="J162" s="300"/>
      <c r="K162" s="297"/>
    </row>
    <row r="163" s="1" customFormat="1" ht="18.75" customHeight="1">
      <c r="B163" s="308"/>
      <c r="C163" s="308"/>
      <c r="D163" s="308"/>
      <c r="E163" s="308"/>
      <c r="F163" s="308"/>
      <c r="G163" s="308"/>
      <c r="H163" s="308"/>
      <c r="I163" s="308"/>
      <c r="J163" s="308"/>
      <c r="K163" s="308"/>
    </row>
    <row r="164" s="1" customFormat="1" ht="7.5" customHeight="1">
      <c r="B164" s="287"/>
      <c r="C164" s="288"/>
      <c r="D164" s="288"/>
      <c r="E164" s="288"/>
      <c r="F164" s="288"/>
      <c r="G164" s="288"/>
      <c r="H164" s="288"/>
      <c r="I164" s="288"/>
      <c r="J164" s="288"/>
      <c r="K164" s="289"/>
    </row>
    <row r="165" s="1" customFormat="1" ht="45" customHeight="1">
      <c r="B165" s="290"/>
      <c r="C165" s="291" t="s">
        <v>1372</v>
      </c>
      <c r="D165" s="291"/>
      <c r="E165" s="291"/>
      <c r="F165" s="291"/>
      <c r="G165" s="291"/>
      <c r="H165" s="291"/>
      <c r="I165" s="291"/>
      <c r="J165" s="291"/>
      <c r="K165" s="292"/>
    </row>
    <row r="166" s="1" customFormat="1" ht="17.25" customHeight="1">
      <c r="B166" s="290"/>
      <c r="C166" s="315" t="s">
        <v>1300</v>
      </c>
      <c r="D166" s="315"/>
      <c r="E166" s="315"/>
      <c r="F166" s="315" t="s">
        <v>1301</v>
      </c>
      <c r="G166" s="352"/>
      <c r="H166" s="353" t="s">
        <v>58</v>
      </c>
      <c r="I166" s="353" t="s">
        <v>61</v>
      </c>
      <c r="J166" s="315" t="s">
        <v>1302</v>
      </c>
      <c r="K166" s="292"/>
    </row>
    <row r="167" s="1" customFormat="1" ht="17.25" customHeight="1">
      <c r="B167" s="293"/>
      <c r="C167" s="317" t="s">
        <v>1303</v>
      </c>
      <c r="D167" s="317"/>
      <c r="E167" s="317"/>
      <c r="F167" s="318" t="s">
        <v>1304</v>
      </c>
      <c r="G167" s="354"/>
      <c r="H167" s="355"/>
      <c r="I167" s="355"/>
      <c r="J167" s="317" t="s">
        <v>1305</v>
      </c>
      <c r="K167" s="295"/>
    </row>
    <row r="168" s="1" customFormat="1" ht="5.25" customHeight="1">
      <c r="B168" s="323"/>
      <c r="C168" s="320"/>
      <c r="D168" s="320"/>
      <c r="E168" s="320"/>
      <c r="F168" s="320"/>
      <c r="G168" s="321"/>
      <c r="H168" s="320"/>
      <c r="I168" s="320"/>
      <c r="J168" s="320"/>
      <c r="K168" s="344"/>
    </row>
    <row r="169" s="1" customFormat="1" ht="15" customHeight="1">
      <c r="B169" s="323"/>
      <c r="C169" s="300" t="s">
        <v>1309</v>
      </c>
      <c r="D169" s="300"/>
      <c r="E169" s="300"/>
      <c r="F169" s="322" t="s">
        <v>1306</v>
      </c>
      <c r="G169" s="300"/>
      <c r="H169" s="300" t="s">
        <v>1346</v>
      </c>
      <c r="I169" s="300" t="s">
        <v>1308</v>
      </c>
      <c r="J169" s="300">
        <v>120</v>
      </c>
      <c r="K169" s="344"/>
    </row>
    <row r="170" s="1" customFormat="1" ht="15" customHeight="1">
      <c r="B170" s="323"/>
      <c r="C170" s="300" t="s">
        <v>1355</v>
      </c>
      <c r="D170" s="300"/>
      <c r="E170" s="300"/>
      <c r="F170" s="322" t="s">
        <v>1306</v>
      </c>
      <c r="G170" s="300"/>
      <c r="H170" s="300" t="s">
        <v>1356</v>
      </c>
      <c r="I170" s="300" t="s">
        <v>1308</v>
      </c>
      <c r="J170" s="300" t="s">
        <v>1357</v>
      </c>
      <c r="K170" s="344"/>
    </row>
    <row r="171" s="1" customFormat="1" ht="15" customHeight="1">
      <c r="B171" s="323"/>
      <c r="C171" s="300" t="s">
        <v>1254</v>
      </c>
      <c r="D171" s="300"/>
      <c r="E171" s="300"/>
      <c r="F171" s="322" t="s">
        <v>1306</v>
      </c>
      <c r="G171" s="300"/>
      <c r="H171" s="300" t="s">
        <v>1373</v>
      </c>
      <c r="I171" s="300" t="s">
        <v>1308</v>
      </c>
      <c r="J171" s="300" t="s">
        <v>1357</v>
      </c>
      <c r="K171" s="344"/>
    </row>
    <row r="172" s="1" customFormat="1" ht="15" customHeight="1">
      <c r="B172" s="323"/>
      <c r="C172" s="300" t="s">
        <v>1311</v>
      </c>
      <c r="D172" s="300"/>
      <c r="E172" s="300"/>
      <c r="F172" s="322" t="s">
        <v>1312</v>
      </c>
      <c r="G172" s="300"/>
      <c r="H172" s="300" t="s">
        <v>1373</v>
      </c>
      <c r="I172" s="300" t="s">
        <v>1308</v>
      </c>
      <c r="J172" s="300">
        <v>50</v>
      </c>
      <c r="K172" s="344"/>
    </row>
    <row r="173" s="1" customFormat="1" ht="15" customHeight="1">
      <c r="B173" s="323"/>
      <c r="C173" s="300" t="s">
        <v>1314</v>
      </c>
      <c r="D173" s="300"/>
      <c r="E173" s="300"/>
      <c r="F173" s="322" t="s">
        <v>1306</v>
      </c>
      <c r="G173" s="300"/>
      <c r="H173" s="300" t="s">
        <v>1373</v>
      </c>
      <c r="I173" s="300" t="s">
        <v>1316</v>
      </c>
      <c r="J173" s="300"/>
      <c r="K173" s="344"/>
    </row>
    <row r="174" s="1" customFormat="1" ht="15" customHeight="1">
      <c r="B174" s="323"/>
      <c r="C174" s="300" t="s">
        <v>1325</v>
      </c>
      <c r="D174" s="300"/>
      <c r="E174" s="300"/>
      <c r="F174" s="322" t="s">
        <v>1312</v>
      </c>
      <c r="G174" s="300"/>
      <c r="H174" s="300" t="s">
        <v>1373</v>
      </c>
      <c r="I174" s="300" t="s">
        <v>1308</v>
      </c>
      <c r="J174" s="300">
        <v>50</v>
      </c>
      <c r="K174" s="344"/>
    </row>
    <row r="175" s="1" customFormat="1" ht="15" customHeight="1">
      <c r="B175" s="323"/>
      <c r="C175" s="300" t="s">
        <v>1333</v>
      </c>
      <c r="D175" s="300"/>
      <c r="E175" s="300"/>
      <c r="F175" s="322" t="s">
        <v>1312</v>
      </c>
      <c r="G175" s="300"/>
      <c r="H175" s="300" t="s">
        <v>1373</v>
      </c>
      <c r="I175" s="300" t="s">
        <v>1308</v>
      </c>
      <c r="J175" s="300">
        <v>50</v>
      </c>
      <c r="K175" s="344"/>
    </row>
    <row r="176" s="1" customFormat="1" ht="15" customHeight="1">
      <c r="B176" s="323"/>
      <c r="C176" s="300" t="s">
        <v>1331</v>
      </c>
      <c r="D176" s="300"/>
      <c r="E176" s="300"/>
      <c r="F176" s="322" t="s">
        <v>1312</v>
      </c>
      <c r="G176" s="300"/>
      <c r="H176" s="300" t="s">
        <v>1373</v>
      </c>
      <c r="I176" s="300" t="s">
        <v>1308</v>
      </c>
      <c r="J176" s="300">
        <v>50</v>
      </c>
      <c r="K176" s="344"/>
    </row>
    <row r="177" s="1" customFormat="1" ht="15" customHeight="1">
      <c r="B177" s="323"/>
      <c r="C177" s="300" t="s">
        <v>125</v>
      </c>
      <c r="D177" s="300"/>
      <c r="E177" s="300"/>
      <c r="F177" s="322" t="s">
        <v>1306</v>
      </c>
      <c r="G177" s="300"/>
      <c r="H177" s="300" t="s">
        <v>1374</v>
      </c>
      <c r="I177" s="300" t="s">
        <v>1375</v>
      </c>
      <c r="J177" s="300"/>
      <c r="K177" s="344"/>
    </row>
    <row r="178" s="1" customFormat="1" ht="15" customHeight="1">
      <c r="B178" s="323"/>
      <c r="C178" s="300" t="s">
        <v>61</v>
      </c>
      <c r="D178" s="300"/>
      <c r="E178" s="300"/>
      <c r="F178" s="322" t="s">
        <v>1306</v>
      </c>
      <c r="G178" s="300"/>
      <c r="H178" s="300" t="s">
        <v>1376</v>
      </c>
      <c r="I178" s="300" t="s">
        <v>1377</v>
      </c>
      <c r="J178" s="300">
        <v>1</v>
      </c>
      <c r="K178" s="344"/>
    </row>
    <row r="179" s="1" customFormat="1" ht="15" customHeight="1">
      <c r="B179" s="323"/>
      <c r="C179" s="300" t="s">
        <v>57</v>
      </c>
      <c r="D179" s="300"/>
      <c r="E179" s="300"/>
      <c r="F179" s="322" t="s">
        <v>1306</v>
      </c>
      <c r="G179" s="300"/>
      <c r="H179" s="300" t="s">
        <v>1378</v>
      </c>
      <c r="I179" s="300" t="s">
        <v>1308</v>
      </c>
      <c r="J179" s="300">
        <v>20</v>
      </c>
      <c r="K179" s="344"/>
    </row>
    <row r="180" s="1" customFormat="1" ht="15" customHeight="1">
      <c r="B180" s="323"/>
      <c r="C180" s="300" t="s">
        <v>58</v>
      </c>
      <c r="D180" s="300"/>
      <c r="E180" s="300"/>
      <c r="F180" s="322" t="s">
        <v>1306</v>
      </c>
      <c r="G180" s="300"/>
      <c r="H180" s="300" t="s">
        <v>1379</v>
      </c>
      <c r="I180" s="300" t="s">
        <v>1308</v>
      </c>
      <c r="J180" s="300">
        <v>255</v>
      </c>
      <c r="K180" s="344"/>
    </row>
    <row r="181" s="1" customFormat="1" ht="15" customHeight="1">
      <c r="B181" s="323"/>
      <c r="C181" s="300" t="s">
        <v>126</v>
      </c>
      <c r="D181" s="300"/>
      <c r="E181" s="300"/>
      <c r="F181" s="322" t="s">
        <v>1306</v>
      </c>
      <c r="G181" s="300"/>
      <c r="H181" s="300" t="s">
        <v>1270</v>
      </c>
      <c r="I181" s="300" t="s">
        <v>1308</v>
      </c>
      <c r="J181" s="300">
        <v>10</v>
      </c>
      <c r="K181" s="344"/>
    </row>
    <row r="182" s="1" customFormat="1" ht="15" customHeight="1">
      <c r="B182" s="323"/>
      <c r="C182" s="300" t="s">
        <v>127</v>
      </c>
      <c r="D182" s="300"/>
      <c r="E182" s="300"/>
      <c r="F182" s="322" t="s">
        <v>1306</v>
      </c>
      <c r="G182" s="300"/>
      <c r="H182" s="300" t="s">
        <v>1380</v>
      </c>
      <c r="I182" s="300" t="s">
        <v>1341</v>
      </c>
      <c r="J182" s="300"/>
      <c r="K182" s="344"/>
    </row>
    <row r="183" s="1" customFormat="1" ht="15" customHeight="1">
      <c r="B183" s="323"/>
      <c r="C183" s="300" t="s">
        <v>1381</v>
      </c>
      <c r="D183" s="300"/>
      <c r="E183" s="300"/>
      <c r="F183" s="322" t="s">
        <v>1306</v>
      </c>
      <c r="G183" s="300"/>
      <c r="H183" s="300" t="s">
        <v>1382</v>
      </c>
      <c r="I183" s="300" t="s">
        <v>1341</v>
      </c>
      <c r="J183" s="300"/>
      <c r="K183" s="344"/>
    </row>
    <row r="184" s="1" customFormat="1" ht="15" customHeight="1">
      <c r="B184" s="323"/>
      <c r="C184" s="300" t="s">
        <v>1370</v>
      </c>
      <c r="D184" s="300"/>
      <c r="E184" s="300"/>
      <c r="F184" s="322" t="s">
        <v>1306</v>
      </c>
      <c r="G184" s="300"/>
      <c r="H184" s="300" t="s">
        <v>1383</v>
      </c>
      <c r="I184" s="300" t="s">
        <v>1341</v>
      </c>
      <c r="J184" s="300"/>
      <c r="K184" s="344"/>
    </row>
    <row r="185" s="1" customFormat="1" ht="15" customHeight="1">
      <c r="B185" s="323"/>
      <c r="C185" s="300" t="s">
        <v>129</v>
      </c>
      <c r="D185" s="300"/>
      <c r="E185" s="300"/>
      <c r="F185" s="322" t="s">
        <v>1312</v>
      </c>
      <c r="G185" s="300"/>
      <c r="H185" s="300" t="s">
        <v>1384</v>
      </c>
      <c r="I185" s="300" t="s">
        <v>1308</v>
      </c>
      <c r="J185" s="300">
        <v>50</v>
      </c>
      <c r="K185" s="344"/>
    </row>
    <row r="186" s="1" customFormat="1" ht="15" customHeight="1">
      <c r="B186" s="323"/>
      <c r="C186" s="300" t="s">
        <v>1385</v>
      </c>
      <c r="D186" s="300"/>
      <c r="E186" s="300"/>
      <c r="F186" s="322" t="s">
        <v>1312</v>
      </c>
      <c r="G186" s="300"/>
      <c r="H186" s="300" t="s">
        <v>1386</v>
      </c>
      <c r="I186" s="300" t="s">
        <v>1387</v>
      </c>
      <c r="J186" s="300"/>
      <c r="K186" s="344"/>
    </row>
    <row r="187" s="1" customFormat="1" ht="15" customHeight="1">
      <c r="B187" s="323"/>
      <c r="C187" s="300" t="s">
        <v>1388</v>
      </c>
      <c r="D187" s="300"/>
      <c r="E187" s="300"/>
      <c r="F187" s="322" t="s">
        <v>1312</v>
      </c>
      <c r="G187" s="300"/>
      <c r="H187" s="300" t="s">
        <v>1389</v>
      </c>
      <c r="I187" s="300" t="s">
        <v>1387</v>
      </c>
      <c r="J187" s="300"/>
      <c r="K187" s="344"/>
    </row>
    <row r="188" s="1" customFormat="1" ht="15" customHeight="1">
      <c r="B188" s="323"/>
      <c r="C188" s="300" t="s">
        <v>1390</v>
      </c>
      <c r="D188" s="300"/>
      <c r="E188" s="300"/>
      <c r="F188" s="322" t="s">
        <v>1312</v>
      </c>
      <c r="G188" s="300"/>
      <c r="H188" s="300" t="s">
        <v>1391</v>
      </c>
      <c r="I188" s="300" t="s">
        <v>1387</v>
      </c>
      <c r="J188" s="300"/>
      <c r="K188" s="344"/>
    </row>
    <row r="189" s="1" customFormat="1" ht="15" customHeight="1">
      <c r="B189" s="323"/>
      <c r="C189" s="356" t="s">
        <v>1392</v>
      </c>
      <c r="D189" s="300"/>
      <c r="E189" s="300"/>
      <c r="F189" s="322" t="s">
        <v>1312</v>
      </c>
      <c r="G189" s="300"/>
      <c r="H189" s="300" t="s">
        <v>1393</v>
      </c>
      <c r="I189" s="300" t="s">
        <v>1394</v>
      </c>
      <c r="J189" s="357" t="s">
        <v>1395</v>
      </c>
      <c r="K189" s="344"/>
    </row>
    <row r="190" s="1" customFormat="1" ht="15" customHeight="1">
      <c r="B190" s="323"/>
      <c r="C190" s="307" t="s">
        <v>46</v>
      </c>
      <c r="D190" s="300"/>
      <c r="E190" s="300"/>
      <c r="F190" s="322" t="s">
        <v>1306</v>
      </c>
      <c r="G190" s="300"/>
      <c r="H190" s="297" t="s">
        <v>1396</v>
      </c>
      <c r="I190" s="300" t="s">
        <v>1397</v>
      </c>
      <c r="J190" s="300"/>
      <c r="K190" s="344"/>
    </row>
    <row r="191" s="1" customFormat="1" ht="15" customHeight="1">
      <c r="B191" s="323"/>
      <c r="C191" s="307" t="s">
        <v>1398</v>
      </c>
      <c r="D191" s="300"/>
      <c r="E191" s="300"/>
      <c r="F191" s="322" t="s">
        <v>1306</v>
      </c>
      <c r="G191" s="300"/>
      <c r="H191" s="300" t="s">
        <v>1399</v>
      </c>
      <c r="I191" s="300" t="s">
        <v>1341</v>
      </c>
      <c r="J191" s="300"/>
      <c r="K191" s="344"/>
    </row>
    <row r="192" s="1" customFormat="1" ht="15" customHeight="1">
      <c r="B192" s="323"/>
      <c r="C192" s="307" t="s">
        <v>1400</v>
      </c>
      <c r="D192" s="300"/>
      <c r="E192" s="300"/>
      <c r="F192" s="322" t="s">
        <v>1306</v>
      </c>
      <c r="G192" s="300"/>
      <c r="H192" s="300" t="s">
        <v>1401</v>
      </c>
      <c r="I192" s="300" t="s">
        <v>1341</v>
      </c>
      <c r="J192" s="300"/>
      <c r="K192" s="344"/>
    </row>
    <row r="193" s="1" customFormat="1" ht="15" customHeight="1">
      <c r="B193" s="323"/>
      <c r="C193" s="307" t="s">
        <v>1402</v>
      </c>
      <c r="D193" s="300"/>
      <c r="E193" s="300"/>
      <c r="F193" s="322" t="s">
        <v>1312</v>
      </c>
      <c r="G193" s="300"/>
      <c r="H193" s="300" t="s">
        <v>1403</v>
      </c>
      <c r="I193" s="300" t="s">
        <v>1341</v>
      </c>
      <c r="J193" s="300"/>
      <c r="K193" s="344"/>
    </row>
    <row r="194" s="1" customFormat="1" ht="15" customHeight="1">
      <c r="B194" s="350"/>
      <c r="C194" s="358"/>
      <c r="D194" s="332"/>
      <c r="E194" s="332"/>
      <c r="F194" s="332"/>
      <c r="G194" s="332"/>
      <c r="H194" s="332"/>
      <c r="I194" s="332"/>
      <c r="J194" s="332"/>
      <c r="K194" s="351"/>
    </row>
    <row r="195" s="1" customFormat="1" ht="18.75" customHeight="1">
      <c r="B195" s="297"/>
      <c r="C195" s="300"/>
      <c r="D195" s="300"/>
      <c r="E195" s="300"/>
      <c r="F195" s="322"/>
      <c r="G195" s="300"/>
      <c r="H195" s="300"/>
      <c r="I195" s="300"/>
      <c r="J195" s="300"/>
      <c r="K195" s="297"/>
    </row>
    <row r="196" s="1" customFormat="1" ht="18.75" customHeight="1">
      <c r="B196" s="297"/>
      <c r="C196" s="300"/>
      <c r="D196" s="300"/>
      <c r="E196" s="300"/>
      <c r="F196" s="322"/>
      <c r="G196" s="300"/>
      <c r="H196" s="300"/>
      <c r="I196" s="300"/>
      <c r="J196" s="300"/>
      <c r="K196" s="297"/>
    </row>
    <row r="197" s="1" customFormat="1" ht="18.75" customHeight="1">
      <c r="B197" s="308"/>
      <c r="C197" s="308"/>
      <c r="D197" s="308"/>
      <c r="E197" s="308"/>
      <c r="F197" s="308"/>
      <c r="G197" s="308"/>
      <c r="H197" s="308"/>
      <c r="I197" s="308"/>
      <c r="J197" s="308"/>
      <c r="K197" s="308"/>
    </row>
    <row r="198" s="1" customFormat="1" ht="13.5">
      <c r="B198" s="287"/>
      <c r="C198" s="288"/>
      <c r="D198" s="288"/>
      <c r="E198" s="288"/>
      <c r="F198" s="288"/>
      <c r="G198" s="288"/>
      <c r="H198" s="288"/>
      <c r="I198" s="288"/>
      <c r="J198" s="288"/>
      <c r="K198" s="289"/>
    </row>
    <row r="199" s="1" customFormat="1" ht="21">
      <c r="B199" s="290"/>
      <c r="C199" s="291" t="s">
        <v>1404</v>
      </c>
      <c r="D199" s="291"/>
      <c r="E199" s="291"/>
      <c r="F199" s="291"/>
      <c r="G199" s="291"/>
      <c r="H199" s="291"/>
      <c r="I199" s="291"/>
      <c r="J199" s="291"/>
      <c r="K199" s="292"/>
    </row>
    <row r="200" s="1" customFormat="1" ht="25.5" customHeight="1">
      <c r="B200" s="290"/>
      <c r="C200" s="359" t="s">
        <v>1405</v>
      </c>
      <c r="D200" s="359"/>
      <c r="E200" s="359"/>
      <c r="F200" s="359" t="s">
        <v>1406</v>
      </c>
      <c r="G200" s="360"/>
      <c r="H200" s="359" t="s">
        <v>1407</v>
      </c>
      <c r="I200" s="359"/>
      <c r="J200" s="359"/>
      <c r="K200" s="292"/>
    </row>
    <row r="201" s="1" customFormat="1" ht="5.25" customHeight="1">
      <c r="B201" s="323"/>
      <c r="C201" s="320"/>
      <c r="D201" s="320"/>
      <c r="E201" s="320"/>
      <c r="F201" s="320"/>
      <c r="G201" s="300"/>
      <c r="H201" s="320"/>
      <c r="I201" s="320"/>
      <c r="J201" s="320"/>
      <c r="K201" s="344"/>
    </row>
    <row r="202" s="1" customFormat="1" ht="15" customHeight="1">
      <c r="B202" s="323"/>
      <c r="C202" s="300" t="s">
        <v>1397</v>
      </c>
      <c r="D202" s="300"/>
      <c r="E202" s="300"/>
      <c r="F202" s="322" t="s">
        <v>47</v>
      </c>
      <c r="G202" s="300"/>
      <c r="H202" s="300" t="s">
        <v>1408</v>
      </c>
      <c r="I202" s="300"/>
      <c r="J202" s="300"/>
      <c r="K202" s="344"/>
    </row>
    <row r="203" s="1" customFormat="1" ht="15" customHeight="1">
      <c r="B203" s="323"/>
      <c r="C203" s="329"/>
      <c r="D203" s="300"/>
      <c r="E203" s="300"/>
      <c r="F203" s="322" t="s">
        <v>48</v>
      </c>
      <c r="G203" s="300"/>
      <c r="H203" s="300" t="s">
        <v>1409</v>
      </c>
      <c r="I203" s="300"/>
      <c r="J203" s="300"/>
      <c r="K203" s="344"/>
    </row>
    <row r="204" s="1" customFormat="1" ht="15" customHeight="1">
      <c r="B204" s="323"/>
      <c r="C204" s="329"/>
      <c r="D204" s="300"/>
      <c r="E204" s="300"/>
      <c r="F204" s="322" t="s">
        <v>51</v>
      </c>
      <c r="G204" s="300"/>
      <c r="H204" s="300" t="s">
        <v>1410</v>
      </c>
      <c r="I204" s="300"/>
      <c r="J204" s="300"/>
      <c r="K204" s="344"/>
    </row>
    <row r="205" s="1" customFormat="1" ht="15" customHeight="1">
      <c r="B205" s="323"/>
      <c r="C205" s="300"/>
      <c r="D205" s="300"/>
      <c r="E205" s="300"/>
      <c r="F205" s="322" t="s">
        <v>49</v>
      </c>
      <c r="G205" s="300"/>
      <c r="H205" s="300" t="s">
        <v>1411</v>
      </c>
      <c r="I205" s="300"/>
      <c r="J205" s="300"/>
      <c r="K205" s="344"/>
    </row>
    <row r="206" s="1" customFormat="1" ht="15" customHeight="1">
      <c r="B206" s="323"/>
      <c r="C206" s="300"/>
      <c r="D206" s="300"/>
      <c r="E206" s="300"/>
      <c r="F206" s="322" t="s">
        <v>50</v>
      </c>
      <c r="G206" s="300"/>
      <c r="H206" s="300" t="s">
        <v>1412</v>
      </c>
      <c r="I206" s="300"/>
      <c r="J206" s="300"/>
      <c r="K206" s="344"/>
    </row>
    <row r="207" s="1" customFormat="1" ht="15" customHeight="1">
      <c r="B207" s="323"/>
      <c r="C207" s="300"/>
      <c r="D207" s="300"/>
      <c r="E207" s="300"/>
      <c r="F207" s="322"/>
      <c r="G207" s="300"/>
      <c r="H207" s="300"/>
      <c r="I207" s="300"/>
      <c r="J207" s="300"/>
      <c r="K207" s="344"/>
    </row>
    <row r="208" s="1" customFormat="1" ht="15" customHeight="1">
      <c r="B208" s="323"/>
      <c r="C208" s="300" t="s">
        <v>1353</v>
      </c>
      <c r="D208" s="300"/>
      <c r="E208" s="300"/>
      <c r="F208" s="322" t="s">
        <v>1250</v>
      </c>
      <c r="G208" s="300"/>
      <c r="H208" s="300" t="s">
        <v>1413</v>
      </c>
      <c r="I208" s="300"/>
      <c r="J208" s="300"/>
      <c r="K208" s="344"/>
    </row>
    <row r="209" s="1" customFormat="1" ht="15" customHeight="1">
      <c r="B209" s="323"/>
      <c r="C209" s="329"/>
      <c r="D209" s="300"/>
      <c r="E209" s="300"/>
      <c r="F209" s="322" t="s">
        <v>97</v>
      </c>
      <c r="G209" s="300"/>
      <c r="H209" s="300" t="s">
        <v>1253</v>
      </c>
      <c r="I209" s="300"/>
      <c r="J209" s="300"/>
      <c r="K209" s="344"/>
    </row>
    <row r="210" s="1" customFormat="1" ht="15" customHeight="1">
      <c r="B210" s="323"/>
      <c r="C210" s="300"/>
      <c r="D210" s="300"/>
      <c r="E210" s="300"/>
      <c r="F210" s="322" t="s">
        <v>83</v>
      </c>
      <c r="G210" s="300"/>
      <c r="H210" s="300" t="s">
        <v>1414</v>
      </c>
      <c r="I210" s="300"/>
      <c r="J210" s="300"/>
      <c r="K210" s="344"/>
    </row>
    <row r="211" s="1" customFormat="1" ht="15" customHeight="1">
      <c r="B211" s="361"/>
      <c r="C211" s="329"/>
      <c r="D211" s="329"/>
      <c r="E211" s="329"/>
      <c r="F211" s="322" t="s">
        <v>102</v>
      </c>
      <c r="G211" s="307"/>
      <c r="H211" s="348" t="s">
        <v>103</v>
      </c>
      <c r="I211" s="348"/>
      <c r="J211" s="348"/>
      <c r="K211" s="362"/>
    </row>
    <row r="212" s="1" customFormat="1" ht="15" customHeight="1">
      <c r="B212" s="361"/>
      <c r="C212" s="329"/>
      <c r="D212" s="329"/>
      <c r="E212" s="329"/>
      <c r="F212" s="322" t="s">
        <v>1043</v>
      </c>
      <c r="G212" s="307"/>
      <c r="H212" s="348" t="s">
        <v>1415</v>
      </c>
      <c r="I212" s="348"/>
      <c r="J212" s="348"/>
      <c r="K212" s="362"/>
    </row>
    <row r="213" s="1" customFormat="1" ht="15" customHeight="1">
      <c r="B213" s="361"/>
      <c r="C213" s="329"/>
      <c r="D213" s="329"/>
      <c r="E213" s="329"/>
      <c r="F213" s="363"/>
      <c r="G213" s="307"/>
      <c r="H213" s="364"/>
      <c r="I213" s="364"/>
      <c r="J213" s="364"/>
      <c r="K213" s="362"/>
    </row>
    <row r="214" s="1" customFormat="1" ht="15" customHeight="1">
      <c r="B214" s="361"/>
      <c r="C214" s="300" t="s">
        <v>1377</v>
      </c>
      <c r="D214" s="329"/>
      <c r="E214" s="329"/>
      <c r="F214" s="322">
        <v>1</v>
      </c>
      <c r="G214" s="307"/>
      <c r="H214" s="348" t="s">
        <v>1416</v>
      </c>
      <c r="I214" s="348"/>
      <c r="J214" s="348"/>
      <c r="K214" s="362"/>
    </row>
    <row r="215" s="1" customFormat="1" ht="15" customHeight="1">
      <c r="B215" s="361"/>
      <c r="C215" s="329"/>
      <c r="D215" s="329"/>
      <c r="E215" s="329"/>
      <c r="F215" s="322">
        <v>2</v>
      </c>
      <c r="G215" s="307"/>
      <c r="H215" s="348" t="s">
        <v>1417</v>
      </c>
      <c r="I215" s="348"/>
      <c r="J215" s="348"/>
      <c r="K215" s="362"/>
    </row>
    <row r="216" s="1" customFormat="1" ht="15" customHeight="1">
      <c r="B216" s="361"/>
      <c r="C216" s="329"/>
      <c r="D216" s="329"/>
      <c r="E216" s="329"/>
      <c r="F216" s="322">
        <v>3</v>
      </c>
      <c r="G216" s="307"/>
      <c r="H216" s="348" t="s">
        <v>1418</v>
      </c>
      <c r="I216" s="348"/>
      <c r="J216" s="348"/>
      <c r="K216" s="362"/>
    </row>
    <row r="217" s="1" customFormat="1" ht="15" customHeight="1">
      <c r="B217" s="361"/>
      <c r="C217" s="329"/>
      <c r="D217" s="329"/>
      <c r="E217" s="329"/>
      <c r="F217" s="322">
        <v>4</v>
      </c>
      <c r="G217" s="307"/>
      <c r="H217" s="348" t="s">
        <v>1419</v>
      </c>
      <c r="I217" s="348"/>
      <c r="J217" s="348"/>
      <c r="K217" s="362"/>
    </row>
    <row r="218" s="1" customFormat="1" ht="12.75" customHeight="1">
      <c r="B218" s="365"/>
      <c r="C218" s="366"/>
      <c r="D218" s="366"/>
      <c r="E218" s="366"/>
      <c r="F218" s="366"/>
      <c r="G218" s="366"/>
      <c r="H218" s="366"/>
      <c r="I218" s="366"/>
      <c r="J218" s="366"/>
      <c r="K218" s="36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DESKTOP-HPQ6973\Owner</dc:creator>
  <cp:lastModifiedBy>DESKTOP-HPQ6973\Owner</cp:lastModifiedBy>
  <dcterms:created xsi:type="dcterms:W3CDTF">2020-02-13T08:04:45Z</dcterms:created>
  <dcterms:modified xsi:type="dcterms:W3CDTF">2020-02-13T08:04:55Z</dcterms:modified>
</cp:coreProperties>
</file>